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1.xml" ContentType="application/vnd.openxmlformats-officedocument.themeOverride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charts/chart16.xml" ContentType="application/vnd.openxmlformats-officedocument.drawingml.chart+xml"/>
  <Override PartName="/xl/theme/themeOverride14.xml" ContentType="application/vnd.openxmlformats-officedocument.themeOverride+xml"/>
  <Override PartName="/xl/charts/chart17.xml" ContentType="application/vnd.openxmlformats-officedocument.drawingml.chart+xml"/>
  <Override PartName="/xl/theme/themeOverride15.xml" ContentType="application/vnd.openxmlformats-officedocument.themeOverride+xml"/>
  <Override PartName="/xl/charts/chart18.xml" ContentType="application/vnd.openxmlformats-officedocument.drawingml.chart+xml"/>
  <Override PartName="/xl/theme/themeOverride16.xml" ContentType="application/vnd.openxmlformats-officedocument.themeOverride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theme/themeOverride17.xml" ContentType="application/vnd.openxmlformats-officedocument.themeOverride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theme/themeOverride18.xml" ContentType="application/vnd.openxmlformats-officedocument.themeOverride+xml"/>
  <Override PartName="/xl/drawings/drawing16.xml" ContentType="application/vnd.openxmlformats-officedocument.drawingml.chartshapes+xml"/>
  <Override PartName="/xl/charts/chart21.xml" ContentType="application/vnd.openxmlformats-officedocument.drawingml.chart+xml"/>
  <Override PartName="/xl/theme/themeOverride19.xml" ContentType="application/vnd.openxmlformats-officedocument.themeOverride+xml"/>
  <Override PartName="/xl/drawings/drawing17.xml" ContentType="application/vnd.openxmlformats-officedocument.drawingml.chartshapes+xml"/>
  <Override PartName="/xl/charts/chart22.xml" ContentType="application/vnd.openxmlformats-officedocument.drawingml.chart+xml"/>
  <Override PartName="/xl/theme/themeOverride20.xml" ContentType="application/vnd.openxmlformats-officedocument.themeOverrid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55" yWindow="-15" windowWidth="28260" windowHeight="8625" tabRatio="960"/>
  </bookViews>
  <sheets>
    <sheet name="Úvodní list" sheetId="10" r:id="rId1"/>
    <sheet name="1. Zahájené VZ po měsících" sheetId="1" r:id="rId2"/>
    <sheet name="2. Zahájené dle zad. a druhu " sheetId="11" r:id="rId3"/>
    <sheet name="3. Zadané VZ po měsících" sheetId="2" r:id="rId4"/>
    <sheet name="4. Zadané VZ dle zadav. a druhu" sheetId="3" r:id="rId5"/>
    <sheet name="5. Zadané VZ dle zadav. a ZŘ" sheetId="4" r:id="rId6"/>
    <sheet name="6. Zadané VZ dle zad. a limitu" sheetId="6" r:id="rId7"/>
    <sheet name="7. Statistika formulářů" sheetId="7" r:id="rId8"/>
  </sheets>
  <calcPr calcId="145621"/>
</workbook>
</file>

<file path=xl/calcChain.xml><?xml version="1.0" encoding="utf-8"?>
<calcChain xmlns="http://schemas.openxmlformats.org/spreadsheetml/2006/main">
  <c r="M9" i="11" l="1"/>
  <c r="M12" i="11"/>
  <c r="J15" i="11"/>
  <c r="J16" i="11"/>
  <c r="J14" i="11"/>
  <c r="M7" i="11"/>
  <c r="H16" i="11"/>
  <c r="G16" i="11"/>
  <c r="F16" i="11"/>
  <c r="E16" i="11"/>
  <c r="D16" i="11"/>
  <c r="C16" i="11"/>
  <c r="H15" i="11"/>
  <c r="G15" i="11"/>
  <c r="D15" i="11"/>
  <c r="C15" i="11"/>
  <c r="I14" i="11"/>
  <c r="H14" i="11"/>
  <c r="G14" i="11"/>
  <c r="F14" i="11"/>
  <c r="E14" i="11"/>
  <c r="D14" i="11"/>
  <c r="C14" i="11"/>
  <c r="G13" i="11"/>
  <c r="H12" i="11" s="1"/>
  <c r="C13" i="11"/>
  <c r="D12" i="11" s="1"/>
  <c r="K12" i="11"/>
  <c r="K11" i="11"/>
  <c r="D11" i="11"/>
  <c r="M10" i="11"/>
  <c r="K10" i="11"/>
  <c r="G9" i="11"/>
  <c r="C9" i="11"/>
  <c r="D8" i="11" s="1"/>
  <c r="K8" i="11"/>
  <c r="K7" i="11"/>
  <c r="D7" i="11"/>
  <c r="K6" i="11"/>
  <c r="M11" i="11" l="1"/>
  <c r="M15" i="11" s="1"/>
  <c r="J12" i="11"/>
  <c r="I13" i="11"/>
  <c r="I15" i="11"/>
  <c r="H17" i="11"/>
  <c r="H10" i="11"/>
  <c r="E13" i="11"/>
  <c r="E15" i="11"/>
  <c r="N15" i="11"/>
  <c r="L16" i="11"/>
  <c r="I16" i="11"/>
  <c r="M8" i="11"/>
  <c r="M16" i="11" s="1"/>
  <c r="I9" i="11"/>
  <c r="M6" i="11"/>
  <c r="N8" i="11" s="1"/>
  <c r="H6" i="11"/>
  <c r="H8" i="11"/>
  <c r="H7" i="11"/>
  <c r="E9" i="11"/>
  <c r="F15" i="11"/>
  <c r="I17" i="11"/>
  <c r="H11" i="11"/>
  <c r="G17" i="11"/>
  <c r="N16" i="11"/>
  <c r="L15" i="11"/>
  <c r="D10" i="11"/>
  <c r="D13" i="11" s="1"/>
  <c r="D17" i="11"/>
  <c r="K15" i="11"/>
  <c r="C17" i="11"/>
  <c r="D6" i="11"/>
  <c r="D9" i="11" s="1"/>
  <c r="K9" i="11"/>
  <c r="L6" i="11" s="1"/>
  <c r="K14" i="11"/>
  <c r="K16" i="11"/>
  <c r="L14" i="11"/>
  <c r="L8" i="11"/>
  <c r="K13" i="11"/>
  <c r="M13" i="11"/>
  <c r="U8" i="7"/>
  <c r="U9" i="7"/>
  <c r="U10" i="7"/>
  <c r="U11" i="7"/>
  <c r="U12" i="7"/>
  <c r="U15" i="7"/>
  <c r="U18" i="7"/>
  <c r="U19" i="7"/>
  <c r="U20" i="7"/>
  <c r="U21" i="7"/>
  <c r="U22" i="7"/>
  <c r="U23" i="7"/>
  <c r="U24" i="7"/>
  <c r="U25" i="7"/>
  <c r="U26" i="7"/>
  <c r="U27" i="7"/>
  <c r="U28" i="7"/>
  <c r="U30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S8" i="7"/>
  <c r="S9" i="7"/>
  <c r="S10" i="7"/>
  <c r="S11" i="7"/>
  <c r="S12" i="7"/>
  <c r="S15" i="7"/>
  <c r="S18" i="7"/>
  <c r="S19" i="7"/>
  <c r="S20" i="7"/>
  <c r="S22" i="7"/>
  <c r="S24" i="7"/>
  <c r="S25" i="7"/>
  <c r="S26" i="7"/>
  <c r="S27" i="7"/>
  <c r="S28" i="7"/>
  <c r="S30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Q8" i="7"/>
  <c r="Q9" i="7"/>
  <c r="Q10" i="7"/>
  <c r="Q11" i="7"/>
  <c r="Q12" i="7"/>
  <c r="Q15" i="7"/>
  <c r="Q18" i="7"/>
  <c r="Q19" i="7"/>
  <c r="Q20" i="7"/>
  <c r="Q21" i="7"/>
  <c r="Q22" i="7"/>
  <c r="Q23" i="7"/>
  <c r="Q24" i="7"/>
  <c r="Q25" i="7"/>
  <c r="Q26" i="7"/>
  <c r="Q27" i="7"/>
  <c r="Q28" i="7"/>
  <c r="Q30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O8" i="7"/>
  <c r="O9" i="7"/>
  <c r="O10" i="7"/>
  <c r="O11" i="7"/>
  <c r="O12" i="7"/>
  <c r="O15" i="7"/>
  <c r="O18" i="7"/>
  <c r="O22" i="7"/>
  <c r="O24" i="7"/>
  <c r="O25" i="7"/>
  <c r="O26" i="7"/>
  <c r="O27" i="7"/>
  <c r="O28" i="7"/>
  <c r="O30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M8" i="7"/>
  <c r="M9" i="7"/>
  <c r="M10" i="7"/>
  <c r="M11" i="7"/>
  <c r="M12" i="7"/>
  <c r="M15" i="7"/>
  <c r="M18" i="7"/>
  <c r="M19" i="7"/>
  <c r="M20" i="7"/>
  <c r="M21" i="7"/>
  <c r="M22" i="7"/>
  <c r="M23" i="7"/>
  <c r="M24" i="7"/>
  <c r="M25" i="7"/>
  <c r="M26" i="7"/>
  <c r="M27" i="7"/>
  <c r="M28" i="7"/>
  <c r="M30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C30" i="7"/>
  <c r="D30" i="7"/>
  <c r="E30" i="7"/>
  <c r="F30" i="7"/>
  <c r="G30" i="7"/>
  <c r="H30" i="7"/>
  <c r="I30" i="7"/>
  <c r="J30" i="7"/>
  <c r="K30" i="7"/>
  <c r="B30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7" i="7"/>
  <c r="E23" i="4"/>
  <c r="E24" i="4"/>
  <c r="E25" i="4"/>
  <c r="E26" i="4"/>
  <c r="E27" i="4"/>
  <c r="E28" i="4"/>
  <c r="E29" i="4"/>
  <c r="D23" i="4"/>
  <c r="D24" i="4"/>
  <c r="D25" i="4"/>
  <c r="D26" i="4"/>
  <c r="D27" i="4"/>
  <c r="D28" i="4"/>
  <c r="D29" i="4"/>
  <c r="L28" i="4"/>
  <c r="I28" i="4"/>
  <c r="G28" i="4"/>
  <c r="C28" i="4"/>
  <c r="J11" i="11" l="1"/>
  <c r="J10" i="11"/>
  <c r="J13" i="11" s="1"/>
  <c r="H13" i="11"/>
  <c r="F11" i="11"/>
  <c r="F10" i="11"/>
  <c r="F13" i="11" s="1"/>
  <c r="F12" i="11"/>
  <c r="N14" i="11"/>
  <c r="M14" i="11"/>
  <c r="J8" i="11"/>
  <c r="J17" i="11"/>
  <c r="J7" i="11"/>
  <c r="J6" i="11"/>
  <c r="H9" i="11"/>
  <c r="N6" i="11"/>
  <c r="F7" i="11"/>
  <c r="F6" i="11"/>
  <c r="F8" i="11"/>
  <c r="E17" i="11"/>
  <c r="F17" i="11"/>
  <c r="L7" i="11"/>
  <c r="N7" i="11"/>
  <c r="M17" i="11"/>
  <c r="N17" i="11"/>
  <c r="N12" i="11"/>
  <c r="N11" i="11"/>
  <c r="N10" i="11"/>
  <c r="L17" i="11"/>
  <c r="L12" i="11"/>
  <c r="L11" i="11"/>
  <c r="L10" i="11"/>
  <c r="K17" i="11"/>
  <c r="L9" i="11"/>
  <c r="S13" i="4"/>
  <c r="T13" i="4"/>
  <c r="U13" i="4"/>
  <c r="R13" i="4"/>
  <c r="E18" i="2"/>
  <c r="J8" i="2"/>
  <c r="J5" i="2"/>
  <c r="J15" i="1"/>
  <c r="J8" i="1"/>
  <c r="J5" i="1"/>
  <c r="J15" i="2"/>
  <c r="J12" i="2"/>
  <c r="H15" i="2"/>
  <c r="H12" i="2"/>
  <c r="H8" i="2"/>
  <c r="H5" i="2"/>
  <c r="E11" i="2"/>
  <c r="F7" i="2" s="1"/>
  <c r="C18" i="2"/>
  <c r="D13" i="2" s="1"/>
  <c r="C11" i="2"/>
  <c r="D6" i="2" s="1"/>
  <c r="H15" i="1"/>
  <c r="H12" i="1"/>
  <c r="H8" i="1"/>
  <c r="H5" i="1"/>
  <c r="E18" i="1"/>
  <c r="F14" i="1" s="1"/>
  <c r="C18" i="1"/>
  <c r="D16" i="1" s="1"/>
  <c r="C11" i="1"/>
  <c r="D6" i="1" s="1"/>
  <c r="N9" i="11" l="1"/>
  <c r="J9" i="11"/>
  <c r="F9" i="11"/>
  <c r="L13" i="11"/>
  <c r="N13" i="11"/>
  <c r="F14" i="2"/>
  <c r="F13" i="2"/>
  <c r="F17" i="2"/>
  <c r="F15" i="2"/>
  <c r="F16" i="2"/>
  <c r="F12" i="2"/>
  <c r="D15" i="2"/>
  <c r="D14" i="2"/>
  <c r="D12" i="2"/>
  <c r="D16" i="2"/>
  <c r="D17" i="2"/>
  <c r="F9" i="2"/>
  <c r="F8" i="2"/>
  <c r="F5" i="2"/>
  <c r="F10" i="2"/>
  <c r="F6" i="2"/>
  <c r="D9" i="2"/>
  <c r="D5" i="2"/>
  <c r="D7" i="2"/>
  <c r="D8" i="2"/>
  <c r="D10" i="2"/>
  <c r="F12" i="1"/>
  <c r="F16" i="1"/>
  <c r="F17" i="1"/>
  <c r="F13" i="1"/>
  <c r="F15" i="1"/>
  <c r="J12" i="1"/>
  <c r="D17" i="1"/>
  <c r="D13" i="1"/>
  <c r="D14" i="1"/>
  <c r="D15" i="1"/>
  <c r="D12" i="1"/>
  <c r="E11" i="1"/>
  <c r="D7" i="1"/>
  <c r="D8" i="1"/>
  <c r="D5" i="1"/>
  <c r="D9" i="1"/>
  <c r="D10" i="1"/>
  <c r="F18" i="2" l="1"/>
  <c r="D18" i="2"/>
  <c r="F11" i="2"/>
  <c r="D11" i="2"/>
  <c r="F18" i="1"/>
  <c r="D18" i="1"/>
  <c r="F6" i="1"/>
  <c r="F10" i="1"/>
  <c r="F7" i="1"/>
  <c r="F8" i="1"/>
  <c r="F5" i="1"/>
  <c r="F9" i="1"/>
  <c r="D11" i="1"/>
  <c r="F22" i="4"/>
  <c r="T7" i="7"/>
  <c r="R7" i="7"/>
  <c r="P7" i="7"/>
  <c r="N7" i="7"/>
  <c r="L7" i="7"/>
  <c r="I15" i="6"/>
  <c r="I16" i="6"/>
  <c r="I14" i="6"/>
  <c r="J15" i="6"/>
  <c r="G15" i="6"/>
  <c r="G16" i="6"/>
  <c r="G14" i="6"/>
  <c r="H15" i="6"/>
  <c r="F15" i="6"/>
  <c r="D15" i="6"/>
  <c r="C15" i="6"/>
  <c r="J26" i="4"/>
  <c r="J25" i="4"/>
  <c r="J23" i="4"/>
  <c r="I26" i="4"/>
  <c r="I25" i="4"/>
  <c r="I23" i="4"/>
  <c r="H26" i="4"/>
  <c r="H25" i="4"/>
  <c r="H22" i="4"/>
  <c r="G26" i="4"/>
  <c r="G25" i="4"/>
  <c r="G22" i="4"/>
  <c r="F25" i="4"/>
  <c r="E22" i="4"/>
  <c r="C26" i="4"/>
  <c r="C25" i="4"/>
  <c r="J15" i="3"/>
  <c r="J14" i="3"/>
  <c r="I15" i="3"/>
  <c r="I14" i="3"/>
  <c r="H15" i="3"/>
  <c r="H14" i="3"/>
  <c r="G15" i="3"/>
  <c r="G14" i="3"/>
  <c r="F15" i="3"/>
  <c r="F16" i="3"/>
  <c r="F14" i="3"/>
  <c r="E15" i="3"/>
  <c r="E16" i="3"/>
  <c r="E14" i="3"/>
  <c r="E15" i="6"/>
  <c r="E16" i="6"/>
  <c r="E14" i="6"/>
  <c r="C16" i="6"/>
  <c r="C14" i="6"/>
  <c r="I24" i="4"/>
  <c r="I27" i="4"/>
  <c r="I22" i="4"/>
  <c r="G23" i="4"/>
  <c r="G24" i="4"/>
  <c r="G27" i="4"/>
  <c r="C23" i="4"/>
  <c r="C24" i="4"/>
  <c r="C27" i="4"/>
  <c r="C22" i="4"/>
  <c r="I16" i="3"/>
  <c r="G16" i="3"/>
  <c r="C15" i="3"/>
  <c r="C16" i="3"/>
  <c r="C14" i="3"/>
  <c r="U7" i="7"/>
  <c r="S7" i="7"/>
  <c r="Q7" i="7"/>
  <c r="O7" i="7"/>
  <c r="M7" i="7"/>
  <c r="J16" i="6"/>
  <c r="J14" i="6"/>
  <c r="H16" i="6"/>
  <c r="H14" i="6"/>
  <c r="F16" i="6"/>
  <c r="F14" i="6"/>
  <c r="D16" i="6"/>
  <c r="D14" i="6"/>
  <c r="J24" i="4"/>
  <c r="J27" i="4"/>
  <c r="J22" i="4"/>
  <c r="H23" i="4"/>
  <c r="H24" i="4"/>
  <c r="H27" i="4"/>
  <c r="F23" i="4"/>
  <c r="F24" i="4"/>
  <c r="F26" i="4"/>
  <c r="F27" i="4"/>
  <c r="F28" i="4"/>
  <c r="D22" i="4"/>
  <c r="M20" i="4"/>
  <c r="K20" i="4"/>
  <c r="M19" i="4"/>
  <c r="K19" i="4"/>
  <c r="M17" i="4"/>
  <c r="K17" i="4"/>
  <c r="M18" i="4"/>
  <c r="K18" i="4"/>
  <c r="M16" i="4"/>
  <c r="K16" i="4"/>
  <c r="M14" i="4"/>
  <c r="K14" i="4"/>
  <c r="M15" i="4"/>
  <c r="K15" i="4"/>
  <c r="J16" i="3"/>
  <c r="H16" i="3"/>
  <c r="D15" i="3"/>
  <c r="D16" i="3"/>
  <c r="D14" i="3"/>
  <c r="M11" i="6"/>
  <c r="M12" i="6"/>
  <c r="M10" i="6"/>
  <c r="M7" i="6"/>
  <c r="M8" i="6"/>
  <c r="M6" i="6"/>
  <c r="K11" i="6"/>
  <c r="K12" i="6"/>
  <c r="K10" i="6"/>
  <c r="K7" i="6"/>
  <c r="K8" i="6"/>
  <c r="K6" i="6"/>
  <c r="E13" i="6"/>
  <c r="F10" i="6" s="1"/>
  <c r="G13" i="6"/>
  <c r="H10" i="6" s="1"/>
  <c r="I13" i="6"/>
  <c r="J10" i="6" s="1"/>
  <c r="C13" i="6"/>
  <c r="D10" i="6" s="1"/>
  <c r="E9" i="6"/>
  <c r="F8" i="6" s="1"/>
  <c r="G9" i="6"/>
  <c r="H7" i="6" s="1"/>
  <c r="I9" i="6"/>
  <c r="J6" i="6" s="1"/>
  <c r="C9" i="6"/>
  <c r="C17" i="6" s="1"/>
  <c r="E13" i="3"/>
  <c r="F12" i="3" s="1"/>
  <c r="G13" i="3"/>
  <c r="H11" i="3" s="1"/>
  <c r="C13" i="3"/>
  <c r="D11" i="3" s="1"/>
  <c r="M11" i="3"/>
  <c r="M12" i="3"/>
  <c r="M10" i="3"/>
  <c r="K11" i="3"/>
  <c r="K12" i="3"/>
  <c r="K10" i="3"/>
  <c r="E9" i="3"/>
  <c r="G9" i="3"/>
  <c r="H6" i="3" s="1"/>
  <c r="I9" i="3"/>
  <c r="C9" i="3"/>
  <c r="D8" i="3" s="1"/>
  <c r="M7" i="3"/>
  <c r="M8" i="3"/>
  <c r="M6" i="3"/>
  <c r="K7" i="3"/>
  <c r="K8" i="3"/>
  <c r="K6" i="3"/>
  <c r="I13" i="4"/>
  <c r="J7" i="4" s="1"/>
  <c r="G13" i="4"/>
  <c r="G21" i="4"/>
  <c r="H16" i="4" s="1"/>
  <c r="M10" i="4"/>
  <c r="M8" i="4"/>
  <c r="M12" i="4"/>
  <c r="M6" i="4"/>
  <c r="M9" i="4"/>
  <c r="K10" i="4"/>
  <c r="K8" i="4"/>
  <c r="K12" i="4"/>
  <c r="K6" i="4"/>
  <c r="K9" i="4"/>
  <c r="E21" i="4"/>
  <c r="M11" i="4"/>
  <c r="K11" i="4"/>
  <c r="M7" i="4"/>
  <c r="K7" i="4"/>
  <c r="K28" i="4" l="1"/>
  <c r="F17" i="4"/>
  <c r="F14" i="4"/>
  <c r="F18" i="4"/>
  <c r="F15" i="4"/>
  <c r="F19" i="4"/>
  <c r="F16" i="4"/>
  <c r="F20" i="4"/>
  <c r="K14" i="3"/>
  <c r="K16" i="3"/>
  <c r="N15" i="3"/>
  <c r="D7" i="6"/>
  <c r="K25" i="4"/>
  <c r="F11" i="1"/>
  <c r="J18" i="2"/>
  <c r="H18" i="2"/>
  <c r="H11" i="2"/>
  <c r="J11" i="2"/>
  <c r="M15" i="6"/>
  <c r="H11" i="6"/>
  <c r="H12" i="6"/>
  <c r="G17" i="6"/>
  <c r="L14" i="6"/>
  <c r="H8" i="6"/>
  <c r="H17" i="6"/>
  <c r="H6" i="6"/>
  <c r="K16" i="6"/>
  <c r="L16" i="6"/>
  <c r="D11" i="6"/>
  <c r="K14" i="6"/>
  <c r="D12" i="6"/>
  <c r="K15" i="6"/>
  <c r="D8" i="6"/>
  <c r="D17" i="6"/>
  <c r="D6" i="6"/>
  <c r="L15" i="6"/>
  <c r="G29" i="4"/>
  <c r="H29" i="4"/>
  <c r="N27" i="4"/>
  <c r="K27" i="4"/>
  <c r="K22" i="4"/>
  <c r="K26" i="4"/>
  <c r="K23" i="4"/>
  <c r="K24" i="4"/>
  <c r="N26" i="4"/>
  <c r="L26" i="4"/>
  <c r="L25" i="4"/>
  <c r="L23" i="4"/>
  <c r="L22" i="4"/>
  <c r="L24" i="4"/>
  <c r="L27" i="4"/>
  <c r="H12" i="3"/>
  <c r="H10" i="3"/>
  <c r="D12" i="3"/>
  <c r="D10" i="3"/>
  <c r="K13" i="3"/>
  <c r="L10" i="3" s="1"/>
  <c r="H8" i="3"/>
  <c r="H17" i="3"/>
  <c r="H7" i="3"/>
  <c r="G17" i="3"/>
  <c r="C17" i="3"/>
  <c r="D7" i="3"/>
  <c r="D6" i="3"/>
  <c r="D17" i="3"/>
  <c r="L14" i="3"/>
  <c r="L15" i="3"/>
  <c r="K15" i="3"/>
  <c r="L16" i="3"/>
  <c r="K9" i="3"/>
  <c r="K20" i="2"/>
  <c r="J20" i="2"/>
  <c r="K19" i="2"/>
  <c r="J19" i="2"/>
  <c r="H20" i="2"/>
  <c r="I20" i="2"/>
  <c r="I19" i="2"/>
  <c r="H19" i="2"/>
  <c r="J17" i="6"/>
  <c r="J12" i="6"/>
  <c r="J11" i="6"/>
  <c r="J7" i="6"/>
  <c r="I17" i="6"/>
  <c r="J8" i="6"/>
  <c r="M16" i="6"/>
  <c r="F12" i="6"/>
  <c r="F11" i="6"/>
  <c r="M13" i="6"/>
  <c r="N10" i="6" s="1"/>
  <c r="N14" i="6"/>
  <c r="F6" i="6"/>
  <c r="N16" i="6"/>
  <c r="N15" i="6"/>
  <c r="E17" i="6"/>
  <c r="F17" i="6"/>
  <c r="F7" i="6"/>
  <c r="M14" i="6"/>
  <c r="M9" i="6"/>
  <c r="M26" i="4"/>
  <c r="N25" i="4"/>
  <c r="N22" i="4"/>
  <c r="N28" i="4"/>
  <c r="M27" i="4"/>
  <c r="M24" i="4"/>
  <c r="M28" i="4"/>
  <c r="M25" i="4"/>
  <c r="N24" i="4"/>
  <c r="M23" i="4"/>
  <c r="N23" i="4"/>
  <c r="M16" i="3"/>
  <c r="N16" i="3"/>
  <c r="J8" i="3"/>
  <c r="J6" i="3"/>
  <c r="J7" i="3"/>
  <c r="F10" i="3"/>
  <c r="E17" i="3"/>
  <c r="F11" i="3"/>
  <c r="F8" i="3"/>
  <c r="F17" i="3"/>
  <c r="M15" i="3"/>
  <c r="F7" i="3"/>
  <c r="M14" i="3"/>
  <c r="N14" i="3"/>
  <c r="M9" i="3"/>
  <c r="F6" i="3"/>
  <c r="M22" i="4"/>
  <c r="H19" i="4"/>
  <c r="H14" i="4"/>
  <c r="H17" i="4"/>
  <c r="H20" i="4"/>
  <c r="H15" i="4"/>
  <c r="H18" i="4"/>
  <c r="E13" i="4"/>
  <c r="F7" i="4" s="1"/>
  <c r="C13" i="4"/>
  <c r="J8" i="4"/>
  <c r="C21" i="4"/>
  <c r="I21" i="4"/>
  <c r="I29" i="4" s="1"/>
  <c r="J12" i="4"/>
  <c r="H10" i="4"/>
  <c r="J9" i="4"/>
  <c r="J6" i="4"/>
  <c r="J10" i="4"/>
  <c r="H6" i="4"/>
  <c r="H8" i="4"/>
  <c r="H12" i="4"/>
  <c r="H9" i="4"/>
  <c r="H11" i="4"/>
  <c r="H7" i="4"/>
  <c r="J11" i="4"/>
  <c r="K13" i="6"/>
  <c r="L10" i="6" s="1"/>
  <c r="K9" i="6"/>
  <c r="H20" i="1"/>
  <c r="H11" i="1"/>
  <c r="D13" i="3" l="1"/>
  <c r="I13" i="3"/>
  <c r="D13" i="6"/>
  <c r="H9" i="6"/>
  <c r="H21" i="4"/>
  <c r="F21" i="4"/>
  <c r="J13" i="4"/>
  <c r="H13" i="4"/>
  <c r="D9" i="3"/>
  <c r="K12" i="2"/>
  <c r="K15" i="2"/>
  <c r="I15" i="2"/>
  <c r="I12" i="2"/>
  <c r="K8" i="2"/>
  <c r="K5" i="2"/>
  <c r="I8" i="2"/>
  <c r="I5" i="2"/>
  <c r="I8" i="1"/>
  <c r="I5" i="1"/>
  <c r="H18" i="1"/>
  <c r="J11" i="1"/>
  <c r="J18" i="1"/>
  <c r="H13" i="6"/>
  <c r="F13" i="6"/>
  <c r="L11" i="6"/>
  <c r="L12" i="6"/>
  <c r="L17" i="6"/>
  <c r="L8" i="6"/>
  <c r="K17" i="6"/>
  <c r="L6" i="6"/>
  <c r="D9" i="6"/>
  <c r="L7" i="6"/>
  <c r="D8" i="4"/>
  <c r="C29" i="4"/>
  <c r="K13" i="4"/>
  <c r="L11" i="4" s="1"/>
  <c r="L12" i="3"/>
  <c r="H13" i="3"/>
  <c r="L11" i="3"/>
  <c r="H9" i="3"/>
  <c r="K17" i="3"/>
  <c r="L17" i="3"/>
  <c r="L6" i="3"/>
  <c r="L7" i="3"/>
  <c r="L8" i="3"/>
  <c r="C25" i="2"/>
  <c r="C24" i="2"/>
  <c r="C19" i="2"/>
  <c r="D19" i="2"/>
  <c r="I19" i="1"/>
  <c r="H19" i="1"/>
  <c r="D19" i="1"/>
  <c r="C19" i="1"/>
  <c r="J20" i="1"/>
  <c r="K20" i="1"/>
  <c r="K19" i="1"/>
  <c r="J19" i="1"/>
  <c r="I20" i="1"/>
  <c r="J13" i="6"/>
  <c r="J9" i="6"/>
  <c r="N12" i="6"/>
  <c r="N11" i="6"/>
  <c r="F9" i="6"/>
  <c r="N17" i="6"/>
  <c r="N8" i="6"/>
  <c r="N7" i="6"/>
  <c r="M17" i="6"/>
  <c r="N6" i="6"/>
  <c r="J29" i="4"/>
  <c r="J9" i="3"/>
  <c r="F13" i="3"/>
  <c r="F9" i="3"/>
  <c r="N7" i="3"/>
  <c r="N8" i="3"/>
  <c r="N6" i="3"/>
  <c r="E19" i="2"/>
  <c r="F19" i="2"/>
  <c r="F19" i="1"/>
  <c r="E19" i="1"/>
  <c r="M13" i="4"/>
  <c r="N11" i="4" s="1"/>
  <c r="F29" i="4"/>
  <c r="D19" i="4"/>
  <c r="D17" i="4"/>
  <c r="D14" i="4"/>
  <c r="D20" i="4"/>
  <c r="D15" i="4"/>
  <c r="D18" i="4"/>
  <c r="D16" i="4"/>
  <c r="J20" i="4"/>
  <c r="J15" i="4"/>
  <c r="J18" i="4"/>
  <c r="J16" i="4"/>
  <c r="J17" i="4"/>
  <c r="J14" i="4"/>
  <c r="J19" i="4"/>
  <c r="F11" i="4"/>
  <c r="F6" i="4"/>
  <c r="F10" i="4"/>
  <c r="F12" i="4"/>
  <c r="D12" i="4"/>
  <c r="D9" i="4"/>
  <c r="D6" i="4"/>
  <c r="M21" i="4"/>
  <c r="D10" i="4"/>
  <c r="F8" i="4"/>
  <c r="F9" i="4"/>
  <c r="K21" i="4"/>
  <c r="L21" i="4" s="1"/>
  <c r="D7" i="4"/>
  <c r="D11" i="4"/>
  <c r="M13" i="3" l="1"/>
  <c r="J11" i="3"/>
  <c r="I17" i="3"/>
  <c r="J12" i="3"/>
  <c r="J17" i="3"/>
  <c r="J10" i="3"/>
  <c r="J21" i="4"/>
  <c r="D21" i="4"/>
  <c r="F13" i="4"/>
  <c r="D13" i="4"/>
  <c r="L13" i="3"/>
  <c r="I18" i="2"/>
  <c r="K11" i="2"/>
  <c r="K15" i="1"/>
  <c r="K12" i="1"/>
  <c r="I12" i="1"/>
  <c r="I15" i="1"/>
  <c r="K5" i="1"/>
  <c r="K8" i="1"/>
  <c r="K18" i="2"/>
  <c r="I11" i="2"/>
  <c r="L13" i="6"/>
  <c r="L9" i="6"/>
  <c r="N8" i="4"/>
  <c r="N9" i="4"/>
  <c r="N6" i="4"/>
  <c r="L9" i="4"/>
  <c r="K29" i="4"/>
  <c r="L29" i="4"/>
  <c r="L10" i="4"/>
  <c r="L12" i="4"/>
  <c r="L6" i="4"/>
  <c r="L8" i="4"/>
  <c r="L7" i="4"/>
  <c r="L13" i="4"/>
  <c r="L9" i="3"/>
  <c r="N9" i="6"/>
  <c r="N13" i="6"/>
  <c r="N16" i="4"/>
  <c r="N20" i="4"/>
  <c r="N15" i="4"/>
  <c r="N18" i="4"/>
  <c r="N17" i="4"/>
  <c r="N14" i="4"/>
  <c r="N19" i="4"/>
  <c r="N9" i="3"/>
  <c r="N29" i="4"/>
  <c r="M29" i="4"/>
  <c r="N10" i="4"/>
  <c r="N7" i="4"/>
  <c r="N13" i="4"/>
  <c r="N12" i="4"/>
  <c r="L16" i="4"/>
  <c r="L17" i="4"/>
  <c r="L20" i="4"/>
  <c r="L15" i="4"/>
  <c r="L19" i="4"/>
  <c r="L14" i="4"/>
  <c r="L18" i="4"/>
  <c r="N21" i="4"/>
  <c r="J13" i="3" l="1"/>
  <c r="N11" i="3"/>
  <c r="N10" i="3"/>
  <c r="M17" i="3"/>
  <c r="N17" i="3"/>
  <c r="N12" i="3"/>
  <c r="K18" i="1"/>
  <c r="I18" i="1"/>
  <c r="I11" i="1"/>
  <c r="K11" i="1"/>
  <c r="N13" i="3" l="1"/>
</calcChain>
</file>

<file path=xl/sharedStrings.xml><?xml version="1.0" encoding="utf-8"?>
<sst xmlns="http://schemas.openxmlformats.org/spreadsheetml/2006/main" count="367" uniqueCount="128">
  <si>
    <t>Vývoj zahájených VZ po měsících</t>
  </si>
  <si>
    <t>Počet zahájených VZ</t>
  </si>
  <si>
    <t>Přehled po kvartálech</t>
  </si>
  <si>
    <t>Vývoj zadaných VZ po měsících</t>
  </si>
  <si>
    <t>Počet zadaných VZ</t>
  </si>
  <si>
    <t>Dodávky</t>
  </si>
  <si>
    <t>Služby</t>
  </si>
  <si>
    <t>Stavební práce</t>
  </si>
  <si>
    <t>Celkem</t>
  </si>
  <si>
    <t>v %</t>
  </si>
  <si>
    <t>Druh zadávacího řízení</t>
  </si>
  <si>
    <t>Nadlimitní</t>
  </si>
  <si>
    <t>Otevřené řízení</t>
  </si>
  <si>
    <t>Podlimitní</t>
  </si>
  <si>
    <t>Jednací řízení bez uveřejnění</t>
  </si>
  <si>
    <t>Užší řízení</t>
  </si>
  <si>
    <t>Soutěžní dialog</t>
  </si>
  <si>
    <t>Zadané zakázky dle druhu zadavatele a zadávacího řízení</t>
  </si>
  <si>
    <t>Období</t>
  </si>
  <si>
    <t xml:space="preserve">Jednací řízení s uveřejněním </t>
  </si>
  <si>
    <t>Neuvedeno</t>
  </si>
  <si>
    <t>Zjednodušené podlimitní řízení</t>
  </si>
  <si>
    <t>Veřejní zadavatelé</t>
  </si>
  <si>
    <t>Sektoroví zadavatelé</t>
  </si>
  <si>
    <t>Zadané zakázky dle druhu zadavatele a předmětu</t>
  </si>
  <si>
    <t>Předmět</t>
  </si>
  <si>
    <t>Zadané zakázky dle druhu zadavatele a limitu</t>
  </si>
  <si>
    <t>Počet řádných formulářů</t>
  </si>
  <si>
    <t>Počet opravných formulářů</t>
  </si>
  <si>
    <t>Počet platných formulářů</t>
  </si>
  <si>
    <t>Počet neplatných formulářů</t>
  </si>
  <si>
    <t>Počet formulářů celkem</t>
  </si>
  <si>
    <t>F01 - Oznámení předběžných informací</t>
  </si>
  <si>
    <t>F02 - Oznámení o zakázce</t>
  </si>
  <si>
    <t>F03 - Oznámení o zadání zakázky</t>
  </si>
  <si>
    <t>F04 - Pravidelná předběžná oznámení - veřejné služby</t>
  </si>
  <si>
    <t>F05 - Oznámení o zakázce - veřejné služby</t>
  </si>
  <si>
    <t>F06 - Oznámení o zadání zakázky - veřejné služby</t>
  </si>
  <si>
    <t>F08 - Oznámení na profilu kupujícího</t>
  </si>
  <si>
    <t>F09 - Zjednodušené oznámení o zakázce v rámci DNS</t>
  </si>
  <si>
    <t>F11 - Oznámení o zakázce - Zakázka zadávaná koncesionářem, který není veřejným zadavatelem</t>
  </si>
  <si>
    <t>F12 - Oznámení o veřejné soutěži na určitý výkon</t>
  </si>
  <si>
    <t>F13 - Výsledky veřejné soutěže na určitý výkon</t>
  </si>
  <si>
    <t>F15 - Oznámení o dobrovolné průhlednosti Ex Ante</t>
  </si>
  <si>
    <t>F16 - Oznámení předběžných informací k zakázkám v oblasti obrany a bezpečnosti</t>
  </si>
  <si>
    <t>F17 - Oznámení o zakázce v oblasti obrany a bezpečnosti</t>
  </si>
  <si>
    <t>F18 - Oznámení o zadání zakázky v oblasti obrany a bezpečnosti</t>
  </si>
  <si>
    <t>F51 - Zrušení zadávacího řízení / Soutěže o návrh</t>
  </si>
  <si>
    <t>F52 - Oznámení profilu zadavatele</t>
  </si>
  <si>
    <t>F53 - Zrušení profilu zadavatele</t>
  </si>
  <si>
    <t>F54 - Souhrn oznámení o zadání zakázek na základě rámcové smlouvy</t>
  </si>
  <si>
    <t>Typ formuláře</t>
  </si>
  <si>
    <t>Statistika uveřejněných formulářů veřejných zakázek, soutěží o návrh a koncesních řízení</t>
  </si>
  <si>
    <t>F50 - Oznámení o zahájení koncesního řízení s výjimkou nadlimitních koncesních smluv na stavby</t>
  </si>
  <si>
    <t>F07 - Systém kvalifikace - veřejné služby</t>
  </si>
  <si>
    <t>F10 - Koncese na stavební práce</t>
  </si>
  <si>
    <t>leden</t>
  </si>
  <si>
    <t>únor</t>
  </si>
  <si>
    <t>březen</t>
  </si>
  <si>
    <t>duben</t>
  </si>
  <si>
    <t>květen</t>
  </si>
  <si>
    <t>červen</t>
  </si>
  <si>
    <t>X</t>
  </si>
  <si>
    <r>
      <t xml:space="preserve">Meziroční </t>
    </r>
    <r>
      <rPr>
        <b/>
        <sz val="11"/>
        <color rgb="FF00B050"/>
        <rFont val="Calibri"/>
        <family val="2"/>
        <charset val="238"/>
        <scheme val="minor"/>
      </rPr>
      <t>nárůst</t>
    </r>
    <r>
      <rPr>
        <b/>
        <sz val="11"/>
        <color theme="1"/>
        <rFont val="Calibri"/>
        <family val="2"/>
        <charset val="238"/>
        <scheme val="minor"/>
      </rPr>
      <t xml:space="preserve"> / </t>
    </r>
    <r>
      <rPr>
        <b/>
        <sz val="11"/>
        <color rgb="FFFF0000"/>
        <rFont val="Calibri"/>
        <family val="2"/>
        <charset val="238"/>
        <scheme val="minor"/>
      </rPr>
      <t>pokles</t>
    </r>
    <r>
      <rPr>
        <b/>
        <sz val="11"/>
        <color theme="1"/>
        <rFont val="Calibri"/>
        <family val="2"/>
        <charset val="238"/>
        <scheme val="minor"/>
      </rPr>
      <t xml:space="preserve"> v %</t>
    </r>
  </si>
  <si>
    <r>
      <t xml:space="preserve">Meziroční </t>
    </r>
    <r>
      <rPr>
        <b/>
        <sz val="11"/>
        <color rgb="FF00B050"/>
        <rFont val="Calibri"/>
        <family val="2"/>
        <charset val="238"/>
        <scheme val="minor"/>
      </rPr>
      <t>nárůst</t>
    </r>
    <r>
      <rPr>
        <b/>
        <sz val="11"/>
        <color theme="1"/>
        <rFont val="Calibri"/>
        <family val="2"/>
        <charset val="238"/>
        <scheme val="minor"/>
      </rPr>
      <t xml:space="preserve"> /</t>
    </r>
    <r>
      <rPr>
        <b/>
        <sz val="11"/>
        <color rgb="FFFF0000"/>
        <rFont val="Calibri"/>
        <family val="2"/>
        <charset val="238"/>
        <scheme val="minor"/>
      </rPr>
      <t xml:space="preserve"> pokles</t>
    </r>
    <r>
      <rPr>
        <b/>
        <sz val="11"/>
        <color theme="1"/>
        <rFont val="Calibri"/>
        <family val="2"/>
        <charset val="238"/>
        <scheme val="minor"/>
      </rPr>
      <t xml:space="preserve"> v %</t>
    </r>
  </si>
  <si>
    <t>Informace o uveřejněných formulářích</t>
  </si>
  <si>
    <t>str. 7</t>
  </si>
  <si>
    <t>str. 5</t>
  </si>
  <si>
    <t>str. 4</t>
  </si>
  <si>
    <t>str. 3</t>
  </si>
  <si>
    <t>Zadané veřejné zakázky</t>
  </si>
  <si>
    <t>str. 2</t>
  </si>
  <si>
    <t>Zahájené veřejné zakázky</t>
  </si>
  <si>
    <t>Obsah:</t>
  </si>
  <si>
    <t>Rozhodné pro zařazení do statistiky je datum odeslání formuláře k uveřejnění.</t>
  </si>
  <si>
    <t>str. 6</t>
  </si>
  <si>
    <r>
      <t xml:space="preserve">Meziroční </t>
    </r>
    <r>
      <rPr>
        <b/>
        <sz val="11"/>
        <color rgb="FF00B050"/>
        <rFont val="Calibri"/>
        <family val="2"/>
        <charset val="238"/>
        <scheme val="minor"/>
      </rPr>
      <t>nárůst</t>
    </r>
    <r>
      <rPr>
        <b/>
        <sz val="11"/>
        <color theme="1"/>
        <rFont val="Calibri"/>
        <family val="2"/>
        <charset val="238"/>
        <scheme val="minor"/>
      </rPr>
      <t xml:space="preserve"> / </t>
    </r>
    <r>
      <rPr>
        <b/>
        <sz val="11"/>
        <color rgb="FFFF0000"/>
        <rFont val="Calibri"/>
        <family val="2"/>
        <charset val="238"/>
        <scheme val="minor"/>
      </rPr>
      <t>pokles</t>
    </r>
  </si>
  <si>
    <t>absolutně</t>
  </si>
  <si>
    <t>Kvartál</t>
  </si>
  <si>
    <t>1.</t>
  </si>
  <si>
    <t>2.</t>
  </si>
  <si>
    <t>1. kvartál</t>
  </si>
  <si>
    <t>2. kvartál</t>
  </si>
  <si>
    <t>Cena v mil. Kč bez DPH</t>
  </si>
  <si>
    <t>Počet zadaných VZ na 100 mil. Kč</t>
  </si>
  <si>
    <t>v % za celé období</t>
  </si>
  <si>
    <t>1. Zahájené  VZ dle jednotlivých měsíců</t>
  </si>
  <si>
    <t>2. Zadané VZ dle jednotlivých měsíců</t>
  </si>
  <si>
    <t>3. Zadané VZ dle druhu zadavatele a předmětu veřejné zakázky</t>
  </si>
  <si>
    <t>4. Zadané VZ dle druhu zadavatele a použitého zadávacího řízení</t>
  </si>
  <si>
    <t>5. Zadané VZ dle druhu zadavatele a limitu veřejné zakázky</t>
  </si>
  <si>
    <t>6. Uveřejněné formuláře dle typu</t>
  </si>
  <si>
    <t>Předpokládaná hodnota v mil. Kč bez DPH</t>
  </si>
  <si>
    <t>Rok</t>
  </si>
  <si>
    <t>Stručný přehled dle druhu ZŘ</t>
  </si>
  <si>
    <r>
      <t xml:space="preserve">Statistiky k veřejným zakázkám za 1. pololetí 2014 
</t>
    </r>
    <r>
      <rPr>
        <sz val="16"/>
        <rFont val="Arial"/>
        <family val="2"/>
        <charset val="238"/>
      </rPr>
      <t>(vč. srovnání se stejným obdobím roku 2013)</t>
    </r>
  </si>
  <si>
    <t>str. 1</t>
  </si>
  <si>
    <t xml:space="preserve">Statistiky jsou vytvořeny z údajů formulářů, kterými zadavatele zahajuje zadávací řízení </t>
  </si>
  <si>
    <t>F02 - Oznámení o zakázce,</t>
  </si>
  <si>
    <t>F05 - Oznámení o zakázce – veřejné služby</t>
  </si>
  <si>
    <t>F18 - Oznámení o zakázce v oblasti obrany a bezpečnosti</t>
  </si>
  <si>
    <t xml:space="preserve">F12 - Oznámení o veřejné soutěži na určitý výkon </t>
  </si>
  <si>
    <t xml:space="preserve">F04 - Pravidelné předběžné oznámení – veřejné služby v případech, kdy sektorový zadavatel zahajoval užší řízení nebo jednačí řízení s uveřejněním </t>
  </si>
  <si>
    <t xml:space="preserve">         podle § 88 zákona č. 137/2006 Sb., o veřejných zakázkách</t>
  </si>
  <si>
    <t>Statistiky vytvořeny z údajů výsledkových formulářů oznamujících zadání veřejné zakázky</t>
  </si>
  <si>
    <t>Počet a hodnota zahájených a zadaných VZ v daném období se nerovnají zejména z důvodu, že zadavatelé jsou ze zákona povinni uveřejnit oznámení o zadání zakázky i pro druhy zadávacího řízení, u kterých nebylo jejich povinností uveřejnit oznámení o zahájení zadávacího řízení - a to např. zjednodušené podlimitní řízení, jednací řízení bez uveřejnění. Proto je počet zadaných zakázek vyšší než počet zahájených. Zároveň však  soutěží dochází  ve většině případů ke snížení konečné ceny VZ v porovnání s předpokládanou hodnotou a proto souhrnná cena všech zadaných VZ bývá zpravidla nižší než souhrn předpokládaných hodnot.</t>
  </si>
  <si>
    <t>Úvodní list .…………………………………………………………………………………</t>
  </si>
  <si>
    <t>Statistiky byly vytvořeny z údajů známých ke dni 1. 7. 2014.</t>
  </si>
  <si>
    <t>1. Zahájené VZ dle jednotlivých měsíců……………………………………………….</t>
  </si>
  <si>
    <t>1. - 2.</t>
  </si>
  <si>
    <t>Měsíc odeslání formuláře</t>
  </si>
  <si>
    <t>Celkem 1. pololetí 2013</t>
  </si>
  <si>
    <t>Celkem 1. pololetí 2014</t>
  </si>
  <si>
    <t>1. pololetí 2013</t>
  </si>
  <si>
    <t>1. pololetí 2014</t>
  </si>
  <si>
    <t>1. pol. 2013</t>
  </si>
  <si>
    <t>1. pol. 2014</t>
  </si>
  <si>
    <t>F55 - Oznámení o zahájení nabídkového řízení pro výběr dopravce k uzavření smlouvy o veřejných službách v přepravě cestujících</t>
  </si>
  <si>
    <t>3. Zadané VZ dle jednotlivých měsíců…………………………………………………</t>
  </si>
  <si>
    <t>4. Zadané VZ dle druhu zadavatele a předmětu veřejné zakázky………………..</t>
  </si>
  <si>
    <t>5. Zadané VZ dle druhu zadavatele a použitého zadávacího řízení……………..</t>
  </si>
  <si>
    <t>6. Zadané VZ dle druhu zadavatele a limitu veřejné zakázky……………………..</t>
  </si>
  <si>
    <t>7. Uveřejněné formuláře dle typu……………………………………..………………</t>
  </si>
  <si>
    <t>2. Zahájené VZ dle druhu zadavatele a předmětu veřejné zakázky……………..</t>
  </si>
  <si>
    <t>str. 8</t>
  </si>
  <si>
    <t>2. Zahájené VZ dle druhu zadavatele a předmětu veřejné zakázky</t>
  </si>
  <si>
    <t>Zahájené zakázky dle druhu zadavatele a předmětu</t>
  </si>
  <si>
    <t>Statistiky vytvořeny z údajů uveřejněných ve Věstníku veřejných zakázek, které byly validovány a byla kontrolována správnost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</si>
</sst>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_ ;[Red]\-#,##0\ "/>
    <numFmt numFmtId="165" formatCode="#,##0_ ;\-#,##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8" fillId="0" borderId="0"/>
  </cellStyleXfs>
  <cellXfs count="29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0" fontId="0" fillId="3" borderId="2" xfId="0" applyNumberFormat="1" applyFill="1" applyBorder="1"/>
    <xf numFmtId="3" fontId="2" fillId="4" borderId="2" xfId="0" applyNumberFormat="1" applyFont="1" applyFill="1" applyBorder="1"/>
    <xf numFmtId="10" fontId="2" fillId="4" borderId="2" xfId="0" applyNumberFormat="1" applyFont="1" applyFill="1" applyBorder="1"/>
    <xf numFmtId="10" fontId="0" fillId="3" borderId="2" xfId="1" applyNumberFormat="1" applyFont="1" applyFill="1" applyBorder="1"/>
    <xf numFmtId="10" fontId="0" fillId="3" borderId="3" xfId="1" applyNumberFormat="1" applyFont="1" applyFill="1" applyBorder="1"/>
    <xf numFmtId="10" fontId="2" fillId="4" borderId="3" xfId="1" applyNumberFormat="1" applyFont="1" applyFill="1" applyBorder="1"/>
    <xf numFmtId="3" fontId="2" fillId="4" borderId="1" xfId="0" applyNumberFormat="1" applyFont="1" applyFill="1" applyBorder="1" applyAlignment="1">
      <alignment horizontal="right" vertical="center"/>
    </xf>
    <xf numFmtId="10" fontId="2" fillId="4" borderId="2" xfId="0" applyNumberFormat="1" applyFont="1" applyFill="1" applyBorder="1" applyAlignment="1">
      <alignment horizontal="right" vertical="center"/>
    </xf>
    <xf numFmtId="10" fontId="2" fillId="4" borderId="3" xfId="1" applyNumberFormat="1" applyFont="1" applyFill="1" applyBorder="1" applyAlignment="1">
      <alignment horizontal="right" vertical="center"/>
    </xf>
    <xf numFmtId="10" fontId="0" fillId="3" borderId="14" xfId="1" applyNumberFormat="1" applyFont="1" applyFill="1" applyBorder="1"/>
    <xf numFmtId="3" fontId="0" fillId="0" borderId="2" xfId="0" applyNumberFormat="1" applyBorder="1"/>
    <xf numFmtId="3" fontId="0" fillId="0" borderId="18" xfId="0" applyNumberFormat="1" applyBorder="1"/>
    <xf numFmtId="10" fontId="0" fillId="0" borderId="2" xfId="1" applyNumberFormat="1" applyFont="1" applyBorder="1"/>
    <xf numFmtId="10" fontId="0" fillId="0" borderId="18" xfId="1" applyNumberFormat="1" applyFont="1" applyBorder="1"/>
    <xf numFmtId="10" fontId="0" fillId="0" borderId="3" xfId="1" applyNumberFormat="1" applyFont="1" applyBorder="1"/>
    <xf numFmtId="3" fontId="0" fillId="0" borderId="0" xfId="0" applyNumberFormat="1"/>
    <xf numFmtId="3" fontId="0" fillId="0" borderId="2" xfId="0" applyNumberFormat="1" applyBorder="1" applyAlignment="1">
      <alignment horizontal="right"/>
    </xf>
    <xf numFmtId="3" fontId="0" fillId="0" borderId="15" xfId="0" applyNumberFormat="1" applyBorder="1"/>
    <xf numFmtId="10" fontId="0" fillId="0" borderId="15" xfId="1" applyNumberFormat="1" applyFont="1" applyBorder="1"/>
    <xf numFmtId="10" fontId="0" fillId="0" borderId="5" xfId="1" applyNumberFormat="1" applyFont="1" applyBorder="1"/>
    <xf numFmtId="0" fontId="2" fillId="4" borderId="2" xfId="0" applyFont="1" applyFill="1" applyBorder="1"/>
    <xf numFmtId="0" fontId="2" fillId="5" borderId="18" xfId="0" applyFont="1" applyFill="1" applyBorder="1"/>
    <xf numFmtId="0" fontId="6" fillId="3" borderId="31" xfId="0" applyFont="1" applyFill="1" applyBorder="1"/>
    <xf numFmtId="0" fontId="6" fillId="3" borderId="30" xfId="0" applyFont="1" applyFill="1" applyBorder="1"/>
    <xf numFmtId="3" fontId="0" fillId="0" borderId="15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0" fontId="3" fillId="3" borderId="2" xfId="1" applyNumberFormat="1" applyFont="1" applyFill="1" applyBorder="1"/>
    <xf numFmtId="10" fontId="7" fillId="3" borderId="2" xfId="1" applyNumberFormat="1" applyFont="1" applyFill="1" applyBorder="1" applyAlignment="1">
      <alignment horizontal="right"/>
    </xf>
    <xf numFmtId="10" fontId="4" fillId="3" borderId="2" xfId="1" applyNumberFormat="1" applyFont="1" applyFill="1" applyBorder="1"/>
    <xf numFmtId="10" fontId="3" fillId="3" borderId="23" xfId="1" applyNumberFormat="1" applyFont="1" applyFill="1" applyBorder="1"/>
    <xf numFmtId="0" fontId="17" fillId="0" borderId="0" xfId="0" applyFont="1"/>
    <xf numFmtId="0" fontId="2" fillId="2" borderId="16" xfId="0" applyFont="1" applyFill="1" applyBorder="1" applyAlignment="1">
      <alignment horizontal="center" vertical="center" wrapText="1"/>
    </xf>
    <xf numFmtId="10" fontId="4" fillId="3" borderId="23" xfId="1" applyNumberFormat="1" applyFont="1" applyFill="1" applyBorder="1"/>
    <xf numFmtId="10" fontId="4" fillId="3" borderId="24" xfId="1" applyNumberFormat="1" applyFont="1" applyFill="1" applyBorder="1"/>
    <xf numFmtId="10" fontId="4" fillId="3" borderId="3" xfId="1" applyNumberFormat="1" applyFont="1" applyFill="1" applyBorder="1"/>
    <xf numFmtId="10" fontId="3" fillId="3" borderId="3" xfId="1" applyNumberFormat="1" applyFont="1" applyFill="1" applyBorder="1"/>
    <xf numFmtId="3" fontId="3" fillId="0" borderId="23" xfId="0" applyNumberFormat="1" applyFont="1" applyBorder="1"/>
    <xf numFmtId="3" fontId="3" fillId="0" borderId="2" xfId="0" applyNumberFormat="1" applyFont="1" applyBorder="1"/>
    <xf numFmtId="3" fontId="4" fillId="0" borderId="23" xfId="0" applyNumberFormat="1" applyFont="1" applyBorder="1"/>
    <xf numFmtId="3" fontId="4" fillId="0" borderId="2" xfId="0" applyNumberFormat="1" applyFont="1" applyBorder="1"/>
    <xf numFmtId="3" fontId="7" fillId="0" borderId="2" xfId="0" applyNumberFormat="1" applyFont="1" applyBorder="1"/>
    <xf numFmtId="0" fontId="2" fillId="6" borderId="10" xfId="0" applyFont="1" applyFill="1" applyBorder="1"/>
    <xf numFmtId="3" fontId="3" fillId="6" borderId="10" xfId="0" applyNumberFormat="1" applyFont="1" applyFill="1" applyBorder="1"/>
    <xf numFmtId="10" fontId="3" fillId="6" borderId="10" xfId="1" applyNumberFormat="1" applyFont="1" applyFill="1" applyBorder="1"/>
    <xf numFmtId="10" fontId="4" fillId="6" borderId="10" xfId="1" applyNumberFormat="1" applyFont="1" applyFill="1" applyBorder="1"/>
    <xf numFmtId="10" fontId="4" fillId="6" borderId="11" xfId="1" applyNumberFormat="1" applyFont="1" applyFill="1" applyBorder="1"/>
    <xf numFmtId="10" fontId="3" fillId="3" borderId="24" xfId="1" applyNumberFormat="1" applyFont="1" applyFill="1" applyBorder="1"/>
    <xf numFmtId="0" fontId="5" fillId="6" borderId="17" xfId="0" applyFont="1" applyFill="1" applyBorder="1"/>
    <xf numFmtId="10" fontId="8" fillId="3" borderId="2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3" fontId="3" fillId="0" borderId="1" xfId="0" applyNumberFormat="1" applyFont="1" applyBorder="1"/>
    <xf numFmtId="10" fontId="8" fillId="3" borderId="3" xfId="1" applyNumberFormat="1" applyFont="1" applyFill="1" applyBorder="1" applyAlignment="1">
      <alignment horizontal="right"/>
    </xf>
    <xf numFmtId="3" fontId="7" fillId="0" borderId="1" xfId="0" applyNumberFormat="1" applyFont="1" applyBorder="1"/>
    <xf numFmtId="3" fontId="4" fillId="0" borderId="1" xfId="0" applyNumberFormat="1" applyFont="1" applyBorder="1"/>
    <xf numFmtId="10" fontId="8" fillId="6" borderId="20" xfId="1" applyNumberFormat="1" applyFont="1" applyFill="1" applyBorder="1" applyAlignment="1">
      <alignment horizontal="right"/>
    </xf>
    <xf numFmtId="3" fontId="3" fillId="6" borderId="19" xfId="0" applyNumberFormat="1" applyFont="1" applyFill="1" applyBorder="1"/>
    <xf numFmtId="3" fontId="3" fillId="6" borderId="20" xfId="0" applyNumberFormat="1" applyFont="1" applyFill="1" applyBorder="1"/>
    <xf numFmtId="3" fontId="5" fillId="4" borderId="19" xfId="0" applyNumberFormat="1" applyFont="1" applyFill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3" fontId="5" fillId="5" borderId="19" xfId="0" applyNumberFormat="1" applyFont="1" applyFill="1" applyBorder="1" applyAlignment="1">
      <alignment horizontal="right"/>
    </xf>
    <xf numFmtId="3" fontId="5" fillId="5" borderId="20" xfId="0" applyNumberFormat="1" applyFont="1" applyFill="1" applyBorder="1" applyAlignment="1">
      <alignment horizontal="right"/>
    </xf>
    <xf numFmtId="3" fontId="5" fillId="5" borderId="38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3" borderId="2" xfId="0" applyNumberFormat="1" applyFill="1" applyBorder="1"/>
    <xf numFmtId="164" fontId="2" fillId="4" borderId="2" xfId="0" applyNumberFormat="1" applyFont="1" applyFill="1" applyBorder="1"/>
    <xf numFmtId="165" fontId="2" fillId="4" borderId="2" xfId="3" applyNumberFormat="1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 wrapText="1"/>
    </xf>
    <xf numFmtId="10" fontId="2" fillId="4" borderId="16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5" borderId="18" xfId="0" applyNumberFormat="1" applyFont="1" applyFill="1" applyBorder="1" applyAlignment="1">
      <alignment horizontal="right" vertical="center"/>
    </xf>
    <xf numFmtId="10" fontId="2" fillId="5" borderId="6" xfId="1" applyNumberFormat="1" applyFont="1" applyFill="1" applyBorder="1" applyAlignment="1">
      <alignment horizontal="right" vertical="center"/>
    </xf>
    <xf numFmtId="10" fontId="2" fillId="4" borderId="40" xfId="1" applyNumberFormat="1" applyFont="1" applyFill="1" applyBorder="1" applyAlignment="1">
      <alignment horizontal="center" vertical="center"/>
    </xf>
    <xf numFmtId="10" fontId="2" fillId="5" borderId="32" xfId="1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/>
    <xf numFmtId="10" fontId="2" fillId="5" borderId="18" xfId="1" applyNumberFormat="1" applyFont="1" applyFill="1" applyBorder="1"/>
    <xf numFmtId="10" fontId="2" fillId="5" borderId="6" xfId="1" applyNumberFormat="1" applyFont="1" applyFill="1" applyBorder="1"/>
    <xf numFmtId="10" fontId="3" fillId="6" borderId="23" xfId="1" applyNumberFormat="1" applyFont="1" applyFill="1" applyBorder="1" applyAlignment="1">
      <alignment vertical="center"/>
    </xf>
    <xf numFmtId="10" fontId="3" fillId="6" borderId="11" xfId="1" applyNumberFormat="1" applyFont="1" applyFill="1" applyBorder="1"/>
    <xf numFmtId="164" fontId="0" fillId="3" borderId="2" xfId="0" applyNumberFormat="1" applyFont="1" applyFill="1" applyBorder="1"/>
    <xf numFmtId="3" fontId="2" fillId="5" borderId="25" xfId="0" applyNumberFormat="1" applyFont="1" applyFill="1" applyBorder="1" applyAlignment="1">
      <alignment horizontal="right" vertical="center"/>
    </xf>
    <xf numFmtId="10" fontId="2" fillId="5" borderId="18" xfId="1" applyNumberFormat="1" applyFont="1" applyFill="1" applyBorder="1" applyAlignment="1">
      <alignment horizontal="right" vertical="center"/>
    </xf>
    <xf numFmtId="3" fontId="3" fillId="6" borderId="23" xfId="1" applyNumberFormat="1" applyFont="1" applyFill="1" applyBorder="1" applyAlignment="1">
      <alignment vertical="center"/>
    </xf>
    <xf numFmtId="3" fontId="4" fillId="6" borderId="10" xfId="0" applyNumberFormat="1" applyFont="1" applyFill="1" applyBorder="1"/>
    <xf numFmtId="3" fontId="0" fillId="0" borderId="18" xfId="0" applyNumberFormat="1" applyBorder="1" applyAlignment="1">
      <alignment horizontal="right"/>
    </xf>
    <xf numFmtId="3" fontId="2" fillId="0" borderId="2" xfId="0" applyNumberFormat="1" applyFont="1" applyBorder="1"/>
    <xf numFmtId="3" fontId="4" fillId="0" borderId="23" xfId="0" applyNumberFormat="1" applyFont="1" applyFill="1" applyBorder="1"/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/>
    <xf numFmtId="2" fontId="2" fillId="0" borderId="3" xfId="0" applyNumberFormat="1" applyFont="1" applyBorder="1" applyAlignment="1"/>
    <xf numFmtId="10" fontId="7" fillId="6" borderId="23" xfId="1" applyNumberFormat="1" applyFont="1" applyFill="1" applyBorder="1" applyAlignment="1">
      <alignment vertical="center"/>
    </xf>
    <xf numFmtId="10" fontId="7" fillId="6" borderId="10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5" borderId="10" xfId="0" applyNumberFormat="1" applyFont="1" applyFill="1" applyBorder="1"/>
    <xf numFmtId="10" fontId="2" fillId="5" borderId="10" xfId="1" applyNumberFormat="1" applyFont="1" applyFill="1" applyBorder="1"/>
    <xf numFmtId="10" fontId="2" fillId="5" borderId="11" xfId="1" applyNumberFormat="1" applyFont="1" applyFill="1" applyBorder="1"/>
    <xf numFmtId="3" fontId="2" fillId="5" borderId="10" xfId="0" applyNumberFormat="1" applyFont="1" applyFill="1" applyBorder="1" applyAlignment="1">
      <alignment horizontal="right" vertical="center"/>
    </xf>
    <xf numFmtId="10" fontId="2" fillId="5" borderId="42" xfId="1" applyNumberFormat="1" applyFont="1" applyFill="1" applyBorder="1" applyAlignment="1">
      <alignment horizontal="right" vertical="center"/>
    </xf>
    <xf numFmtId="10" fontId="2" fillId="5" borderId="11" xfId="1" applyNumberFormat="1" applyFont="1" applyFill="1" applyBorder="1" applyAlignment="1">
      <alignment horizontal="right" vertical="center"/>
    </xf>
    <xf numFmtId="165" fontId="2" fillId="5" borderId="10" xfId="3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0" borderId="0" xfId="4"/>
    <xf numFmtId="0" fontId="10" fillId="0" borderId="0" xfId="4" applyFont="1"/>
    <xf numFmtId="0" fontId="16" fillId="0" borderId="0" xfId="4" applyFont="1"/>
    <xf numFmtId="0" fontId="20" fillId="0" borderId="0" xfId="4" applyFont="1"/>
    <xf numFmtId="0" fontId="9" fillId="0" borderId="0" xfId="4" applyFont="1"/>
    <xf numFmtId="0" fontId="15" fillId="0" borderId="0" xfId="4" applyFont="1"/>
    <xf numFmtId="0" fontId="11" fillId="0" borderId="0" xfId="4" applyFont="1"/>
    <xf numFmtId="0" fontId="13" fillId="0" borderId="0" xfId="4" applyFont="1" applyAlignment="1"/>
    <xf numFmtId="0" fontId="12" fillId="0" borderId="0" xfId="4" applyFont="1" applyAlignment="1">
      <alignment horizontal="left" indent="1"/>
    </xf>
    <xf numFmtId="0" fontId="12" fillId="0" borderId="0" xfId="4" applyFont="1"/>
    <xf numFmtId="0" fontId="13" fillId="0" borderId="0" xfId="4" applyFont="1" applyAlignment="1">
      <alignment horizontal="left" indent="1"/>
    </xf>
    <xf numFmtId="0" fontId="18" fillId="0" borderId="0" xfId="4" applyNumberFormat="1"/>
    <xf numFmtId="0" fontId="9" fillId="0" borderId="0" xfId="4" applyNumberFormat="1" applyFont="1" applyAlignment="1"/>
    <xf numFmtId="0" fontId="10" fillId="0" borderId="0" xfId="4" applyFont="1" applyAlignment="1">
      <alignment horizontal="left" indent="1"/>
    </xf>
    <xf numFmtId="17" fontId="10" fillId="0" borderId="0" xfId="4" applyNumberFormat="1" applyFont="1"/>
    <xf numFmtId="0" fontId="10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9" fillId="0" borderId="0" xfId="4" applyFont="1" applyAlignment="1">
      <alignment wrapText="1"/>
    </xf>
    <xf numFmtId="0" fontId="18" fillId="0" borderId="0" xfId="4" applyAlignment="1">
      <alignment wrapText="1"/>
    </xf>
    <xf numFmtId="164" fontId="2" fillId="5" borderId="10" xfId="0" applyNumberFormat="1" applyFont="1" applyFill="1" applyBorder="1"/>
    <xf numFmtId="3" fontId="3" fillId="6" borderId="23" xfId="0" applyNumberFormat="1" applyFont="1" applyFill="1" applyBorder="1"/>
    <xf numFmtId="165" fontId="3" fillId="6" borderId="23" xfId="3" applyNumberFormat="1" applyFont="1" applyFill="1" applyBorder="1"/>
    <xf numFmtId="10" fontId="3" fillId="6" borderId="24" xfId="1" applyNumberFormat="1" applyFont="1" applyFill="1" applyBorder="1" applyAlignment="1">
      <alignment vertical="center"/>
    </xf>
    <xf numFmtId="10" fontId="0" fillId="4" borderId="2" xfId="0" applyNumberFormat="1" applyFill="1" applyBorder="1"/>
    <xf numFmtId="10" fontId="0" fillId="5" borderId="2" xfId="0" applyNumberFormat="1" applyFill="1" applyBorder="1"/>
    <xf numFmtId="10" fontId="2" fillId="4" borderId="2" xfId="1" applyNumberFormat="1" applyFont="1" applyFill="1" applyBorder="1"/>
    <xf numFmtId="0" fontId="0" fillId="4" borderId="34" xfId="0" applyFont="1" applyFill="1" applyBorder="1"/>
    <xf numFmtId="0" fontId="2" fillId="4" borderId="34" xfId="0" applyFont="1" applyFill="1" applyBorder="1"/>
    <xf numFmtId="0" fontId="0" fillId="5" borderId="34" xfId="0" applyFont="1" applyFill="1" applyBorder="1"/>
    <xf numFmtId="0" fontId="2" fillId="5" borderId="37" xfId="0" applyFont="1" applyFill="1" applyBorder="1"/>
    <xf numFmtId="0" fontId="0" fillId="6" borderId="33" xfId="0" applyFont="1" applyFill="1" applyBorder="1"/>
    <xf numFmtId="0" fontId="0" fillId="6" borderId="34" xfId="0" applyFont="1" applyFill="1" applyBorder="1"/>
    <xf numFmtId="0" fontId="2" fillId="6" borderId="43" xfId="0" applyFont="1" applyFill="1" applyBorder="1"/>
    <xf numFmtId="3" fontId="0" fillId="0" borderId="1" xfId="0" applyNumberFormat="1" applyBorder="1"/>
    <xf numFmtId="3" fontId="2" fillId="4" borderId="1" xfId="0" applyNumberFormat="1" applyFont="1" applyFill="1" applyBorder="1"/>
    <xf numFmtId="3" fontId="3" fillId="0" borderId="22" xfId="0" applyNumberFormat="1" applyFont="1" applyBorder="1"/>
    <xf numFmtId="3" fontId="3" fillId="6" borderId="9" xfId="0" applyNumberFormat="1" applyFont="1" applyFill="1" applyBorder="1"/>
    <xf numFmtId="3" fontId="2" fillId="4" borderId="2" xfId="0" applyNumberFormat="1" applyFont="1" applyFill="1" applyBorder="1" applyAlignment="1">
      <alignment horizontal="right"/>
    </xf>
    <xf numFmtId="3" fontId="2" fillId="5" borderId="18" xfId="0" applyNumberFormat="1" applyFont="1" applyFill="1" applyBorder="1" applyAlignment="1">
      <alignment horizontal="right"/>
    </xf>
    <xf numFmtId="0" fontId="0" fillId="5" borderId="35" xfId="0" applyFont="1" applyFill="1" applyBorder="1"/>
    <xf numFmtId="0" fontId="0" fillId="5" borderId="37" xfId="0" applyFont="1" applyFill="1" applyBorder="1"/>
    <xf numFmtId="3" fontId="0" fillId="0" borderId="1" xfId="0" applyNumberFormat="1" applyBorder="1" applyAlignment="1">
      <alignment horizontal="right"/>
    </xf>
    <xf numFmtId="0" fontId="0" fillId="0" borderId="1" xfId="0" applyBorder="1"/>
    <xf numFmtId="3" fontId="0" fillId="0" borderId="27" xfId="0" applyNumberFormat="1" applyBorder="1" applyAlignment="1">
      <alignment horizontal="right"/>
    </xf>
    <xf numFmtId="0" fontId="0" fillId="0" borderId="25" xfId="0" applyBorder="1"/>
    <xf numFmtId="10" fontId="0" fillId="0" borderId="6" xfId="1" applyNumberFormat="1" applyFont="1" applyBorder="1"/>
    <xf numFmtId="3" fontId="2" fillId="5" borderId="25" xfId="0" applyNumberFormat="1" applyFont="1" applyFill="1" applyBorder="1"/>
    <xf numFmtId="0" fontId="0" fillId="0" borderId="46" xfId="0" applyBorder="1"/>
    <xf numFmtId="3" fontId="0" fillId="0" borderId="27" xfId="0" applyNumberFormat="1" applyBorder="1"/>
    <xf numFmtId="3" fontId="4" fillId="0" borderId="22" xfId="0" applyNumberFormat="1" applyFont="1" applyBorder="1"/>
    <xf numFmtId="10" fontId="7" fillId="3" borderId="3" xfId="1" applyNumberFormat="1" applyFont="1" applyFill="1" applyBorder="1" applyAlignment="1">
      <alignment horizontal="right"/>
    </xf>
    <xf numFmtId="3" fontId="0" fillId="0" borderId="25" xfId="0" applyNumberFormat="1" applyBorder="1"/>
    <xf numFmtId="0" fontId="6" fillId="3" borderId="36" xfId="0" applyFont="1" applyFill="1" applyBorder="1" applyAlignment="1">
      <alignment wrapText="1"/>
    </xf>
    <xf numFmtId="3" fontId="6" fillId="3" borderId="41" xfId="0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3" fontId="6" fillId="3" borderId="27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3" fontId="6" fillId="3" borderId="35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34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51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3" fontId="3" fillId="0" borderId="4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0" fontId="5" fillId="3" borderId="2" xfId="1" applyNumberFormat="1" applyFont="1" applyFill="1" applyBorder="1" applyAlignment="1">
      <alignment horizontal="right" vertical="center"/>
    </xf>
    <xf numFmtId="10" fontId="5" fillId="3" borderId="3" xfId="1" applyNumberFormat="1" applyFont="1" applyFill="1" applyBorder="1" applyAlignment="1">
      <alignment horizontal="right"/>
    </xf>
    <xf numFmtId="10" fontId="5" fillId="3" borderId="3" xfId="1" applyNumberFormat="1" applyFont="1" applyFill="1" applyBorder="1" applyAlignment="1">
      <alignment horizontal="right" vertical="center"/>
    </xf>
    <xf numFmtId="0" fontId="0" fillId="4" borderId="2" xfId="0" applyFont="1" applyFill="1" applyBorder="1"/>
    <xf numFmtId="0" fontId="0" fillId="5" borderId="2" xfId="0" applyFont="1" applyFill="1" applyBorder="1"/>
    <xf numFmtId="0" fontId="0" fillId="6" borderId="23" xfId="0" applyFont="1" applyFill="1" applyBorder="1"/>
    <xf numFmtId="0" fontId="0" fillId="6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8" fillId="6" borderId="21" xfId="1" applyNumberFormat="1" applyFont="1" applyFill="1" applyBorder="1" applyAlignment="1">
      <alignment horizontal="right"/>
    </xf>
    <xf numFmtId="0" fontId="16" fillId="0" borderId="0" xfId="4" applyFont="1" applyAlignment="1">
      <alignment horizontal="center" wrapText="1"/>
    </xf>
    <xf numFmtId="0" fontId="18" fillId="0" borderId="0" xfId="4" applyAlignment="1">
      <alignment horizontal="center" wrapText="1"/>
    </xf>
    <xf numFmtId="0" fontId="10" fillId="0" borderId="0" xfId="4" applyFont="1" applyAlignment="1">
      <alignment horizontal="left" wrapText="1"/>
    </xf>
    <xf numFmtId="0" fontId="10" fillId="0" borderId="0" xfId="4" applyFont="1" applyAlignment="1">
      <alignment horizontal="left"/>
    </xf>
    <xf numFmtId="0" fontId="14" fillId="0" borderId="0" xfId="4" applyFont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left"/>
    </xf>
    <xf numFmtId="0" fontId="2" fillId="5" borderId="48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right" vertical="center"/>
    </xf>
    <xf numFmtId="3" fontId="3" fillId="6" borderId="10" xfId="0" applyNumberFormat="1" applyFont="1" applyFill="1" applyBorder="1" applyAlignment="1">
      <alignment horizontal="right" vertical="center"/>
    </xf>
    <xf numFmtId="10" fontId="3" fillId="6" borderId="15" xfId="1" applyNumberFormat="1" applyFont="1" applyFill="1" applyBorder="1" applyAlignment="1">
      <alignment horizontal="right" vertical="center"/>
    </xf>
    <xf numFmtId="10" fontId="3" fillId="6" borderId="10" xfId="1" applyNumberFormat="1" applyFont="1" applyFill="1" applyBorder="1" applyAlignment="1">
      <alignment horizontal="right" vertical="center"/>
    </xf>
    <xf numFmtId="164" fontId="3" fillId="6" borderId="15" xfId="0" applyNumberFormat="1" applyFont="1" applyFill="1" applyBorder="1" applyAlignment="1">
      <alignment horizontal="right" vertical="center"/>
    </xf>
    <xf numFmtId="164" fontId="3" fillId="6" borderId="10" xfId="0" applyNumberFormat="1" applyFont="1" applyFill="1" applyBorder="1" applyAlignment="1">
      <alignment horizontal="right" vertical="center"/>
    </xf>
    <xf numFmtId="10" fontId="3" fillId="6" borderId="5" xfId="1" applyNumberFormat="1" applyFont="1" applyFill="1" applyBorder="1" applyAlignment="1">
      <alignment horizontal="center" vertical="center"/>
    </xf>
    <xf numFmtId="10" fontId="3" fillId="6" borderId="11" xfId="1" applyNumberFormat="1" applyFont="1" applyFill="1" applyBorder="1" applyAlignment="1">
      <alignment horizontal="center" vertical="center"/>
    </xf>
    <xf numFmtId="165" fontId="0" fillId="3" borderId="2" xfId="3" applyNumberFormat="1" applyFont="1" applyFill="1" applyBorder="1" applyAlignment="1">
      <alignment horizontal="right" vertical="center"/>
    </xf>
    <xf numFmtId="3" fontId="0" fillId="3" borderId="2" xfId="0" applyNumberFormat="1" applyFill="1" applyBorder="1" applyAlignment="1">
      <alignment horizontal="right" vertical="center"/>
    </xf>
    <xf numFmtId="10" fontId="0" fillId="3" borderId="16" xfId="0" applyNumberFormat="1" applyFill="1" applyBorder="1" applyAlignment="1">
      <alignment horizontal="right" vertical="center"/>
    </xf>
    <xf numFmtId="10" fontId="0" fillId="3" borderId="16" xfId="1" applyNumberFormat="1" applyFont="1" applyFill="1" applyBorder="1" applyAlignment="1">
      <alignment horizontal="right" vertical="center"/>
    </xf>
    <xf numFmtId="10" fontId="0" fillId="3" borderId="6" xfId="1" applyNumberFormat="1" applyFont="1" applyFill="1" applyBorder="1" applyAlignment="1">
      <alignment horizontal="right" vertical="center"/>
    </xf>
    <xf numFmtId="10" fontId="0" fillId="3" borderId="4" xfId="1" applyNumberFormat="1" applyFont="1" applyFill="1" applyBorder="1" applyAlignment="1">
      <alignment horizontal="right" vertical="center"/>
    </xf>
    <xf numFmtId="10" fontId="0" fillId="3" borderId="5" xfId="1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3" fontId="3" fillId="6" borderId="23" xfId="1" applyNumberFormat="1" applyFont="1" applyFill="1" applyBorder="1" applyAlignment="1">
      <alignment horizontal="right" vertical="center"/>
    </xf>
    <xf numFmtId="3" fontId="3" fillId="6" borderId="10" xfId="1" applyNumberFormat="1" applyFont="1" applyFill="1" applyBorder="1" applyAlignment="1">
      <alignment horizontal="right" vertical="center"/>
    </xf>
    <xf numFmtId="10" fontId="3" fillId="6" borderId="23" xfId="1" applyNumberFormat="1" applyFont="1" applyFill="1" applyBorder="1" applyAlignment="1">
      <alignment horizontal="right" vertical="center"/>
    </xf>
    <xf numFmtId="164" fontId="3" fillId="6" borderId="23" xfId="1" applyNumberFormat="1" applyFont="1" applyFill="1" applyBorder="1" applyAlignment="1">
      <alignment horizontal="right" vertical="center"/>
    </xf>
    <xf numFmtId="164" fontId="3" fillId="6" borderId="10" xfId="1" applyNumberFormat="1" applyFont="1" applyFill="1" applyBorder="1" applyAlignment="1">
      <alignment horizontal="right" vertical="center"/>
    </xf>
    <xf numFmtId="10" fontId="0" fillId="3" borderId="25" xfId="1" applyNumberFormat="1" applyFont="1" applyFill="1" applyBorder="1" applyAlignment="1">
      <alignment horizontal="center" vertical="center"/>
    </xf>
    <xf numFmtId="10" fontId="0" fillId="3" borderId="41" xfId="1" applyNumberFormat="1" applyFont="1" applyFill="1" applyBorder="1" applyAlignment="1">
      <alignment horizontal="center" vertical="center"/>
    </xf>
    <xf numFmtId="10" fontId="0" fillId="3" borderId="27" xfId="1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10" fontId="0" fillId="3" borderId="2" xfId="0" applyNumberFormat="1" applyFill="1" applyBorder="1" applyAlignment="1">
      <alignment horizontal="right" vertical="center"/>
    </xf>
    <xf numFmtId="10" fontId="0" fillId="3" borderId="2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5" borderId="3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/>
    </xf>
    <xf numFmtId="49" fontId="2" fillId="6" borderId="23" xfId="0" applyNumberFormat="1" applyFont="1" applyFill="1" applyBorder="1" applyAlignment="1">
      <alignment horizontal="center"/>
    </xf>
    <xf numFmtId="49" fontId="2" fillId="6" borderId="24" xfId="0" applyNumberFormat="1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49" fontId="2" fillId="4" borderId="27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49" fontId="2" fillId="5" borderId="22" xfId="0" applyNumberFormat="1" applyFont="1" applyFill="1" applyBorder="1" applyAlignment="1">
      <alignment horizontal="center"/>
    </xf>
    <xf numFmtId="49" fontId="2" fillId="5" borderId="23" xfId="0" applyNumberFormat="1" applyFont="1" applyFill="1" applyBorder="1" applyAlignment="1">
      <alignment horizontal="center"/>
    </xf>
    <xf numFmtId="49" fontId="2" fillId="5" borderId="33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1" xfId="0" applyBorder="1"/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10" fontId="2" fillId="5" borderId="52" xfId="1" applyNumberFormat="1" applyFont="1" applyFill="1" applyBorder="1" applyAlignment="1">
      <alignment horizontal="center" vertical="center"/>
    </xf>
    <xf numFmtId="10" fontId="7" fillId="6" borderId="22" xfId="1" applyNumberFormat="1" applyFont="1" applyFill="1" applyBorder="1" applyAlignment="1">
      <alignment vertical="center"/>
    </xf>
    <xf numFmtId="10" fontId="7" fillId="6" borderId="9" xfId="1" applyNumberFormat="1" applyFont="1" applyFill="1" applyBorder="1" applyAlignment="1">
      <alignment vertical="center"/>
    </xf>
    <xf numFmtId="165" fontId="3" fillId="6" borderId="10" xfId="0" applyNumberFormat="1" applyFont="1" applyFill="1" applyBorder="1"/>
  </cellXfs>
  <cellStyles count="5">
    <cellStyle name="Čárka" xfId="3" builtinId="3"/>
    <cellStyle name="Normální" xfId="0" builtinId="0"/>
    <cellStyle name="normální 2" xfId="2"/>
    <cellStyle name="Normální 3" xfId="4"/>
    <cellStyle name="Procenta" xfId="1" builtinId="5"/>
  </cellStyles>
  <dxfs count="12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7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8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9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20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Měsíční vývoj</a:t>
            </a:r>
            <a:r>
              <a:rPr lang="cs-CZ" sz="1400" baseline="0"/>
              <a:t> počtu zahájených VZ</a:t>
            </a:r>
            <a:endParaRPr lang="cs-CZ" sz="1400"/>
          </a:p>
        </c:rich>
      </c:tx>
      <c:layout/>
      <c:overlay val="0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'1. Zahájené VZ po měsících'!$B$5:$B$10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'1. Zahájené VZ po měsících'!$C$5:$C$10</c:f>
              <c:numCache>
                <c:formatCode>#,##0</c:formatCode>
                <c:ptCount val="6"/>
                <c:pt idx="0">
                  <c:v>413</c:v>
                </c:pt>
                <c:pt idx="1">
                  <c:v>485</c:v>
                </c:pt>
                <c:pt idx="2">
                  <c:v>630</c:v>
                </c:pt>
                <c:pt idx="3">
                  <c:v>690</c:v>
                </c:pt>
                <c:pt idx="4">
                  <c:v>725</c:v>
                </c:pt>
                <c:pt idx="5">
                  <c:v>650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0070C0"/>
            </a:solidFill>
          </c:spPr>
          <c:invertIfNegative val="0"/>
          <c:cat>
            <c:strRef>
              <c:f>'1. Zahájené VZ po měsících'!$B$5:$B$10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'1. Zahájené VZ po měsících'!$C$12:$C$17</c:f>
              <c:numCache>
                <c:formatCode>#,##0</c:formatCode>
                <c:ptCount val="6"/>
                <c:pt idx="0">
                  <c:v>435</c:v>
                </c:pt>
                <c:pt idx="1">
                  <c:v>576</c:v>
                </c:pt>
                <c:pt idx="2">
                  <c:v>817</c:v>
                </c:pt>
                <c:pt idx="3">
                  <c:v>945</c:v>
                </c:pt>
                <c:pt idx="4">
                  <c:v>792</c:v>
                </c:pt>
                <c:pt idx="5">
                  <c:v>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48864"/>
        <c:axId val="77754752"/>
        <c:axId val="0"/>
      </c:bar3DChart>
      <c:catAx>
        <c:axId val="7774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77754752"/>
        <c:crosses val="autoZero"/>
        <c:auto val="1"/>
        <c:lblAlgn val="ctr"/>
        <c:lblOffset val="100"/>
        <c:noMultiLvlLbl val="0"/>
      </c:catAx>
      <c:valAx>
        <c:axId val="77754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7748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</a:t>
            </a:r>
            <a:r>
              <a:rPr lang="cs-CZ" sz="1400" baseline="0"/>
              <a:t> z</a:t>
            </a:r>
            <a:r>
              <a:rPr lang="cs-CZ" sz="1400"/>
              <a:t>adaných VZ dle druhu</a:t>
            </a:r>
            <a:r>
              <a:rPr lang="cs-CZ" sz="1400" baseline="0"/>
              <a:t> - </a:t>
            </a:r>
            <a:r>
              <a:rPr lang="cs-CZ" sz="1400"/>
              <a:t>1. pol. 2014</a:t>
            </a:r>
          </a:p>
        </c:rich>
      </c:tx>
      <c:layout>
        <c:manualLayout>
          <c:xMode val="edge"/>
          <c:yMode val="edge"/>
          <c:x val="0.16592213473315837"/>
          <c:y val="4.8260327635327636E-2"/>
        </c:manualLayout>
      </c:layout>
      <c:overlay val="0"/>
    </c:title>
    <c:autoTitleDeleted val="0"/>
    <c:view3D>
      <c:rotX val="30"/>
      <c:rotY val="3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24365704286959E-2"/>
          <c:y val="0.21898038786818552"/>
          <c:w val="0.65863397581254723"/>
          <c:h val="0.780127857522600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2"/>
              <c:layout>
                <c:manualLayout>
                  <c:x val="1.4189451231336147E-2"/>
                  <c:y val="-7.37539173789174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'4. Zadané VZ dle zadav. a druhu'!$B$10:$B$12</c:f>
              <c:strCache>
                <c:ptCount val="3"/>
                <c:pt idx="0">
                  <c:v>Dodávky</c:v>
                </c:pt>
                <c:pt idx="1">
                  <c:v>Služby</c:v>
                </c:pt>
                <c:pt idx="2">
                  <c:v>Stavební práce</c:v>
                </c:pt>
              </c:strCache>
            </c:strRef>
          </c:cat>
          <c:val>
            <c:numRef>
              <c:f>'4. Zadané VZ dle zadav. a druhu'!$K$10:$K$12</c:f>
              <c:numCache>
                <c:formatCode>#,##0</c:formatCode>
                <c:ptCount val="3"/>
                <c:pt idx="0">
                  <c:v>2151</c:v>
                </c:pt>
                <c:pt idx="1">
                  <c:v>1692</c:v>
                </c:pt>
                <c:pt idx="2">
                  <c:v>2602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77"/>
          <c:w val="0.26673601662887375"/>
          <c:h val="0.31543696581196579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</a:t>
            </a:r>
            <a:r>
              <a:rPr lang="cs-CZ" sz="1400" baseline="0"/>
              <a:t> ceny z</a:t>
            </a:r>
            <a:r>
              <a:rPr lang="cs-CZ" sz="1400"/>
              <a:t>adaných VZ dle druhu</a:t>
            </a:r>
            <a:r>
              <a:rPr lang="cs-CZ" sz="1400" baseline="0"/>
              <a:t> - </a:t>
            </a:r>
            <a:r>
              <a:rPr lang="cs-CZ" sz="1400" b="1" i="0" u="none" strike="noStrike" baseline="0">
                <a:effectLst/>
              </a:rPr>
              <a:t>1. pol. 2013</a:t>
            </a:r>
            <a:endParaRPr lang="cs-CZ" sz="1400"/>
          </a:p>
        </c:rich>
      </c:tx>
      <c:layout>
        <c:manualLayout>
          <c:xMode val="edge"/>
          <c:yMode val="edge"/>
          <c:x val="0.12425546806649169"/>
          <c:y val="4.8367165242165243E-2"/>
        </c:manualLayout>
      </c:layout>
      <c:overlay val="0"/>
    </c:title>
    <c:autoTitleDeleted val="0"/>
    <c:view3D>
      <c:rotX val="30"/>
      <c:rotY val="3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24365704286959E-2"/>
          <c:y val="0.21898038786818552"/>
          <c:w val="0.65863397581254723"/>
          <c:h val="0.780127857522600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0"/>
              <c:layout>
                <c:manualLayout>
                  <c:x val="-3.3333333333333333E-2"/>
                  <c:y val="-8.593304843304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0555555555555555E-2"/>
                  <c:y val="-4.61894586894586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'4. Zadané VZ dle zadav. a druhu'!$B$6:$B$8</c:f>
              <c:strCache>
                <c:ptCount val="3"/>
                <c:pt idx="0">
                  <c:v>Dodávky</c:v>
                </c:pt>
                <c:pt idx="1">
                  <c:v>Služby</c:v>
                </c:pt>
                <c:pt idx="2">
                  <c:v>Stavební práce</c:v>
                </c:pt>
              </c:strCache>
            </c:strRef>
          </c:cat>
          <c:val>
            <c:numRef>
              <c:f>'4. Zadané VZ dle zadav. a druhu'!$M$6:$M$8</c:f>
              <c:numCache>
                <c:formatCode>#,##0</c:formatCode>
                <c:ptCount val="3"/>
                <c:pt idx="0">
                  <c:v>67684.428310710005</c:v>
                </c:pt>
                <c:pt idx="1">
                  <c:v>23999.740947940001</c:v>
                </c:pt>
                <c:pt idx="2">
                  <c:v>40376.310724199997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77"/>
          <c:w val="0.26673601662887375"/>
          <c:h val="0.31543696581196579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</a:t>
            </a:r>
            <a:r>
              <a:rPr lang="cs-CZ" sz="1400" baseline="0"/>
              <a:t> ceny z</a:t>
            </a:r>
            <a:r>
              <a:rPr lang="cs-CZ" sz="1400"/>
              <a:t>adaných VZ dle druhu - </a:t>
            </a:r>
            <a:r>
              <a:rPr lang="cs-CZ" sz="1400" b="1" i="0" u="none" strike="noStrike" baseline="0">
                <a:effectLst/>
              </a:rPr>
              <a:t>1. pol. 2014</a:t>
            </a:r>
            <a:endParaRPr lang="cs-CZ" sz="1400"/>
          </a:p>
        </c:rich>
      </c:tx>
      <c:layout>
        <c:manualLayout>
          <c:xMode val="edge"/>
          <c:yMode val="edge"/>
          <c:x val="0.12147769028871391"/>
          <c:y val="3.9321581196581204E-2"/>
        </c:manualLayout>
      </c:layout>
      <c:overlay val="0"/>
    </c:title>
    <c:autoTitleDeleted val="0"/>
    <c:view3D>
      <c:rotX val="30"/>
      <c:rotY val="3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24365704286959E-2"/>
          <c:y val="0.21898038786818563"/>
          <c:w val="0.65863397581254723"/>
          <c:h val="0.780127857522600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0"/>
              <c:layout>
                <c:manualLayout>
                  <c:x val="-6.3215004374453196E-2"/>
                  <c:y val="-0.240990384615384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601049868766404E-4"/>
                  <c:y val="-9.045584045584045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489938757655288E-2"/>
                  <c:y val="-6.02920227920228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'4. Zadané VZ dle zadav. a druhu'!$B$10:$B$12</c:f>
              <c:strCache>
                <c:ptCount val="3"/>
                <c:pt idx="0">
                  <c:v>Dodávky</c:v>
                </c:pt>
                <c:pt idx="1">
                  <c:v>Služby</c:v>
                </c:pt>
                <c:pt idx="2">
                  <c:v>Stavební práce</c:v>
                </c:pt>
              </c:strCache>
            </c:strRef>
          </c:cat>
          <c:val>
            <c:numRef>
              <c:f>'4. Zadané VZ dle zadav. a druhu'!$M$10:$M$12</c:f>
              <c:numCache>
                <c:formatCode>#,##0</c:formatCode>
                <c:ptCount val="3"/>
                <c:pt idx="0">
                  <c:v>113931.36617249</c:v>
                </c:pt>
                <c:pt idx="1">
                  <c:v>24789.25511211</c:v>
                </c:pt>
                <c:pt idx="2">
                  <c:v>59050.145799869992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93"/>
          <c:w val="0.26673601662887375"/>
          <c:h val="0.33352813390313391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/>
              <a:t>Podíl zadaných VZ dle druhu ZŘ</a:t>
            </a:r>
            <a:r>
              <a:rPr lang="cs-CZ" baseline="0"/>
              <a:t> - 1. pol. </a:t>
            </a:r>
            <a:r>
              <a:rPr lang="cs-CZ"/>
              <a:t>2013</a:t>
            </a:r>
          </a:p>
        </c:rich>
      </c:tx>
      <c:layout/>
      <c:overlay val="1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  <c:spPr>
        <a:ln w="9525"/>
      </c:spPr>
    </c:sideWall>
    <c:backWall>
      <c:thickness val="0"/>
      <c:spPr>
        <a:ln w="9525"/>
      </c:spPr>
    </c:backWall>
    <c:plotArea>
      <c:layout>
        <c:manualLayout>
          <c:layoutTarget val="inner"/>
          <c:xMode val="edge"/>
          <c:yMode val="edge"/>
          <c:x val="0.1294739229024944"/>
          <c:y val="0.11960127591706562"/>
          <c:w val="0.84727908526565321"/>
          <c:h val="0.56815839652808042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1.5133707505358439E-2"/>
                  <c:y val="-1.478154489082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088729070881101E-2"/>
                  <c:y val="-1.605950431804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043539819427012E-2"/>
                  <c:y val="-1.5239817146350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921245312748063E-2"/>
                  <c:y val="-1.314193827562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419004855325802E-2"/>
                  <c:y val="-1.1799407288828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773756069157252E-2"/>
                  <c:y val="-1.7699110933242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6773756069157252E-2"/>
                  <c:y val="-2.064896275544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Zadané VZ dle zadav. a ZŘ'!$B$6:$B$12</c:f>
              <c:strCache>
                <c:ptCount val="7"/>
                <c:pt idx="0">
                  <c:v>Otevřené řízení</c:v>
                </c:pt>
                <c:pt idx="1">
                  <c:v>Zjednodušené podlimitní řízení</c:v>
                </c:pt>
                <c:pt idx="2">
                  <c:v>Jednací řízení bez uveřejnění</c:v>
                </c:pt>
                <c:pt idx="3">
                  <c:v>Užší řízení</c:v>
                </c:pt>
                <c:pt idx="4">
                  <c:v>Jednací řízení s uveřejněním </c:v>
                </c:pt>
                <c:pt idx="5">
                  <c:v>Neuvedeno</c:v>
                </c:pt>
                <c:pt idx="6">
                  <c:v>Soutěžní dialog</c:v>
                </c:pt>
              </c:strCache>
            </c:strRef>
          </c:cat>
          <c:val>
            <c:numRef>
              <c:f>'5. Zadané VZ dle zadav. a ZŘ'!$L$6:$L$12</c:f>
              <c:numCache>
                <c:formatCode>0.00%</c:formatCode>
                <c:ptCount val="7"/>
                <c:pt idx="0">
                  <c:v>0.31485319516407601</c:v>
                </c:pt>
                <c:pt idx="1">
                  <c:v>0.41088082901554407</c:v>
                </c:pt>
                <c:pt idx="2">
                  <c:v>0.20103626943005182</c:v>
                </c:pt>
                <c:pt idx="3">
                  <c:v>2.3834196891191709E-2</c:v>
                </c:pt>
                <c:pt idx="4">
                  <c:v>2.7461139896373058E-2</c:v>
                </c:pt>
                <c:pt idx="5">
                  <c:v>2.158894645941278E-2</c:v>
                </c:pt>
                <c:pt idx="6">
                  <c:v>3.4542314335060447E-4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2999168"/>
        <c:axId val="83003264"/>
        <c:axId val="0"/>
      </c:bar3DChart>
      <c:catAx>
        <c:axId val="829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160000"/>
          <a:lstStyle/>
          <a:p>
            <a:pPr>
              <a:defRPr sz="1100"/>
            </a:pPr>
            <a:endParaRPr lang="cs-CZ"/>
          </a:p>
        </c:txPr>
        <c:crossAx val="83003264"/>
        <c:crossesAt val="0"/>
        <c:auto val="0"/>
        <c:lblAlgn val="ctr"/>
        <c:lblOffset val="100"/>
        <c:noMultiLvlLbl val="0"/>
      </c:catAx>
      <c:valAx>
        <c:axId val="8300326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82999168"/>
        <c:crosses val="autoZero"/>
        <c:crossBetween val="between"/>
        <c:majorUnit val="0.1"/>
      </c:valAx>
    </c:plotArea>
    <c:plotVisOnly val="1"/>
    <c:dispBlanksAs val="gap"/>
    <c:showDLblsOverMax val="0"/>
  </c:chart>
  <c:spPr>
    <a:ln cap="flat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/>
              <a:t>Podíl zadaných VZ dle druhu ZŘ</a:t>
            </a:r>
            <a:r>
              <a:rPr lang="cs-CZ" baseline="0"/>
              <a:t> - 1. pol. </a:t>
            </a:r>
            <a:r>
              <a:rPr lang="cs-CZ"/>
              <a:t>2014</a:t>
            </a:r>
          </a:p>
        </c:rich>
      </c:tx>
      <c:layout/>
      <c:overlay val="1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  <c:spPr>
        <a:ln w="9525"/>
      </c:spPr>
    </c:sideWall>
    <c:backWall>
      <c:thickness val="0"/>
      <c:spPr>
        <a:ln w="9525"/>
      </c:spPr>
    </c:backWall>
    <c:plotArea>
      <c:layout>
        <c:manualLayout>
          <c:layoutTarget val="inner"/>
          <c:xMode val="edge"/>
          <c:yMode val="edge"/>
          <c:x val="0.1294739229024944"/>
          <c:y val="0.11960127591706562"/>
          <c:w val="0.84727908526565321"/>
          <c:h val="0.5681583965280807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1.5133707505358439E-2"/>
                  <c:y val="-1.478154489082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088729070881101E-2"/>
                  <c:y val="-1.605950431804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043539819427012E-2"/>
                  <c:y val="-1.5239817146350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921245312748063E-2"/>
                  <c:y val="-1.314193827562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419004855325802E-2"/>
                  <c:y val="-1.1799407288828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773756069157401E-2"/>
                  <c:y val="-8.849555466621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6773756069157252E-2"/>
                  <c:y val="-2.064896275544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Zadané VZ dle zadav. a ZŘ'!$B$14:$B$20</c:f>
              <c:strCache>
                <c:ptCount val="7"/>
                <c:pt idx="0">
                  <c:v>Otevřené řízení</c:v>
                </c:pt>
                <c:pt idx="1">
                  <c:v>Zjednodušené podlimitní řízení</c:v>
                </c:pt>
                <c:pt idx="2">
                  <c:v>Jednací řízení bez uveřejnění</c:v>
                </c:pt>
                <c:pt idx="3">
                  <c:v>Užší řízení</c:v>
                </c:pt>
                <c:pt idx="4">
                  <c:v>Jednací řízení s uveřejněním </c:v>
                </c:pt>
                <c:pt idx="5">
                  <c:v>Neuvedeno</c:v>
                </c:pt>
                <c:pt idx="6">
                  <c:v>Soutěžní dialog</c:v>
                </c:pt>
              </c:strCache>
            </c:strRef>
          </c:cat>
          <c:val>
            <c:numRef>
              <c:f>'5. Zadané VZ dle zadav. a ZŘ'!$L$14:$L$20</c:f>
              <c:numCache>
                <c:formatCode>0.00%</c:formatCode>
                <c:ptCount val="7"/>
                <c:pt idx="0">
                  <c:v>0.42715283165244378</c:v>
                </c:pt>
                <c:pt idx="1">
                  <c:v>0.32071373157486421</c:v>
                </c:pt>
                <c:pt idx="2">
                  <c:v>0.18324282389449184</c:v>
                </c:pt>
                <c:pt idx="3">
                  <c:v>3.1652443754848721E-2</c:v>
                </c:pt>
                <c:pt idx="4">
                  <c:v>2.404965089216447E-2</c:v>
                </c:pt>
                <c:pt idx="5">
                  <c:v>1.2723041117145074E-2</c:v>
                </c:pt>
                <c:pt idx="6">
                  <c:v>4.6547711404189296E-4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3641472"/>
        <c:axId val="83645568"/>
        <c:axId val="0"/>
      </c:bar3DChart>
      <c:catAx>
        <c:axId val="836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160000"/>
          <a:lstStyle/>
          <a:p>
            <a:pPr>
              <a:defRPr sz="1100"/>
            </a:pPr>
            <a:endParaRPr lang="cs-CZ"/>
          </a:p>
        </c:txPr>
        <c:crossAx val="83645568"/>
        <c:crossesAt val="0"/>
        <c:auto val="0"/>
        <c:lblAlgn val="ctr"/>
        <c:lblOffset val="100"/>
        <c:noMultiLvlLbl val="0"/>
      </c:catAx>
      <c:valAx>
        <c:axId val="8364556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83641472"/>
        <c:crosses val="autoZero"/>
        <c:crossBetween val="between"/>
        <c:majorUnit val="0.1"/>
      </c:valAx>
    </c:plotArea>
    <c:plotVisOnly val="1"/>
    <c:dispBlanksAs val="gap"/>
    <c:showDLblsOverMax val="0"/>
  </c:chart>
  <c:spPr>
    <a:ln cap="flat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/>
              <a:t>Podíl ceny</a:t>
            </a:r>
            <a:r>
              <a:rPr lang="cs-CZ" baseline="0"/>
              <a:t> </a:t>
            </a:r>
            <a:r>
              <a:rPr lang="cs-CZ"/>
              <a:t>zadaných VZ dle druhu ZŘ</a:t>
            </a:r>
            <a:r>
              <a:rPr lang="cs-CZ" baseline="0"/>
              <a:t> - </a:t>
            </a:r>
            <a:r>
              <a:rPr lang="cs-CZ"/>
              <a:t>1. pol.</a:t>
            </a:r>
            <a:r>
              <a:rPr lang="cs-CZ" baseline="0"/>
              <a:t> 2013</a:t>
            </a:r>
            <a:endParaRPr lang="cs-CZ"/>
          </a:p>
        </c:rich>
      </c:tx>
      <c:layout/>
      <c:overlay val="1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  <c:spPr>
        <a:ln w="9525"/>
      </c:spPr>
    </c:sideWall>
    <c:backWall>
      <c:thickness val="0"/>
      <c:spPr>
        <a:ln w="9525"/>
      </c:spPr>
    </c:backWall>
    <c:plotArea>
      <c:layout>
        <c:manualLayout>
          <c:layoutTarget val="inner"/>
          <c:xMode val="edge"/>
          <c:yMode val="edge"/>
          <c:x val="0.1294739229024944"/>
          <c:y val="0.11960127591706562"/>
          <c:w val="0.84727908526565321"/>
          <c:h val="0.5681583965280807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1.5133707505358439E-2"/>
                  <c:y val="-1.478154489082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088729070881101E-2"/>
                  <c:y val="-1.605950431804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043539819427012E-2"/>
                  <c:y val="-1.5239817146350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921245312748063E-2"/>
                  <c:y val="-1.314193827562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1419004855325802E-2"/>
                  <c:y val="-1.1799407288828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773756069157252E-2"/>
                  <c:y val="-1.7699110933242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6773756069157252E-2"/>
                  <c:y val="-2.064896275544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Zadané VZ dle zadav. a ZŘ'!$B$6:$B$12</c:f>
              <c:strCache>
                <c:ptCount val="7"/>
                <c:pt idx="0">
                  <c:v>Otevřené řízení</c:v>
                </c:pt>
                <c:pt idx="1">
                  <c:v>Zjednodušené podlimitní řízení</c:v>
                </c:pt>
                <c:pt idx="2">
                  <c:v>Jednací řízení bez uveřejnění</c:v>
                </c:pt>
                <c:pt idx="3">
                  <c:v>Užší řízení</c:v>
                </c:pt>
                <c:pt idx="4">
                  <c:v>Jednací řízení s uveřejněním </c:v>
                </c:pt>
                <c:pt idx="5">
                  <c:v>Neuvedeno</c:v>
                </c:pt>
                <c:pt idx="6">
                  <c:v>Soutěžní dialog</c:v>
                </c:pt>
              </c:strCache>
            </c:strRef>
          </c:cat>
          <c:val>
            <c:numRef>
              <c:f>'5. Zadané VZ dle zadav. a ZŘ'!$N$6:$N$12</c:f>
              <c:numCache>
                <c:formatCode>0.00%</c:formatCode>
                <c:ptCount val="7"/>
                <c:pt idx="0">
                  <c:v>0.56971589255900501</c:v>
                </c:pt>
                <c:pt idx="1">
                  <c:v>4.5745227844579475E-2</c:v>
                </c:pt>
                <c:pt idx="2">
                  <c:v>0.11731924307076595</c:v>
                </c:pt>
                <c:pt idx="3">
                  <c:v>0.11067696743573938</c:v>
                </c:pt>
                <c:pt idx="4">
                  <c:v>0.13182345301463977</c:v>
                </c:pt>
                <c:pt idx="5">
                  <c:v>2.4003882835437723E-2</c:v>
                </c:pt>
                <c:pt idx="6">
                  <c:v>7.1533323983274911E-4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4230528"/>
        <c:axId val="84255104"/>
        <c:axId val="0"/>
      </c:bar3DChart>
      <c:catAx>
        <c:axId val="8423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160000"/>
          <a:lstStyle/>
          <a:p>
            <a:pPr>
              <a:defRPr sz="1100"/>
            </a:pPr>
            <a:endParaRPr lang="cs-CZ"/>
          </a:p>
        </c:txPr>
        <c:crossAx val="84255104"/>
        <c:crossesAt val="0"/>
        <c:auto val="0"/>
        <c:lblAlgn val="ctr"/>
        <c:lblOffset val="100"/>
        <c:noMultiLvlLbl val="0"/>
      </c:catAx>
      <c:valAx>
        <c:axId val="842551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84230528"/>
        <c:crosses val="autoZero"/>
        <c:crossBetween val="between"/>
      </c:valAx>
    </c:plotArea>
    <c:plotVisOnly val="1"/>
    <c:dispBlanksAs val="gap"/>
    <c:showDLblsOverMax val="0"/>
  </c:chart>
  <c:spPr>
    <a:ln cap="flat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/>
              <a:t>Podíl ceny zadaných VZ dle druhu ZŘ</a:t>
            </a:r>
            <a:r>
              <a:rPr lang="cs-CZ" baseline="0"/>
              <a:t> - 1. pol. </a:t>
            </a:r>
            <a:r>
              <a:rPr lang="cs-CZ"/>
              <a:t>2014</a:t>
            </a:r>
          </a:p>
        </c:rich>
      </c:tx>
      <c:layout/>
      <c:overlay val="1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  <c:spPr>
        <a:ln w="9525"/>
      </c:spPr>
    </c:sideWall>
    <c:backWall>
      <c:thickness val="0"/>
      <c:spPr>
        <a:ln w="9525"/>
      </c:spPr>
    </c:backWall>
    <c:plotArea>
      <c:layout>
        <c:manualLayout>
          <c:layoutTarget val="inner"/>
          <c:xMode val="edge"/>
          <c:yMode val="edge"/>
          <c:x val="0.1294739229024944"/>
          <c:y val="0.11960127591706562"/>
          <c:w val="0.84727908526565321"/>
          <c:h val="0.5681583965280812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1.5133707505358439E-2"/>
                  <c:y val="-1.478154489082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088729070881101E-2"/>
                  <c:y val="-1.605950431804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011412998679648E-2"/>
                  <c:y val="-1.5239817146350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953372133495256E-2"/>
                  <c:y val="-1.314193827562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805882889904861E-2"/>
                  <c:y val="-1.1799407288828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6773756069157401E-2"/>
                  <c:y val="-8.849555466621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6773756069157252E-2"/>
                  <c:y val="-2.064896275544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Zadané VZ dle zadav. a ZŘ'!$B$14:$B$20</c:f>
              <c:strCache>
                <c:ptCount val="7"/>
                <c:pt idx="0">
                  <c:v>Otevřené řízení</c:v>
                </c:pt>
                <c:pt idx="1">
                  <c:v>Zjednodušené podlimitní řízení</c:v>
                </c:pt>
                <c:pt idx="2">
                  <c:v>Jednací řízení bez uveřejnění</c:v>
                </c:pt>
                <c:pt idx="3">
                  <c:v>Užší řízení</c:v>
                </c:pt>
                <c:pt idx="4">
                  <c:v>Jednací řízení s uveřejněním </c:v>
                </c:pt>
                <c:pt idx="5">
                  <c:v>Neuvedeno</c:v>
                </c:pt>
                <c:pt idx="6">
                  <c:v>Soutěžní dialog</c:v>
                </c:pt>
              </c:strCache>
            </c:strRef>
          </c:cat>
          <c:val>
            <c:numRef>
              <c:f>'5. Zadané VZ dle zadav. a ZŘ'!$N$14:$N$20</c:f>
              <c:numCache>
                <c:formatCode>0.00%</c:formatCode>
                <c:ptCount val="7"/>
                <c:pt idx="0">
                  <c:v>0.74780016375156855</c:v>
                </c:pt>
                <c:pt idx="1">
                  <c:v>3.2642808276678537E-2</c:v>
                </c:pt>
                <c:pt idx="2">
                  <c:v>0.1067138117283829</c:v>
                </c:pt>
                <c:pt idx="3">
                  <c:v>4.7893212109272242E-2</c:v>
                </c:pt>
                <c:pt idx="4">
                  <c:v>5.8064537663573348E-2</c:v>
                </c:pt>
                <c:pt idx="5">
                  <c:v>6.1379965386468031E-3</c:v>
                </c:pt>
                <c:pt idx="6">
                  <c:v>7.4746993187755197E-4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4266368"/>
        <c:axId val="84290944"/>
        <c:axId val="0"/>
      </c:bar3DChart>
      <c:catAx>
        <c:axId val="842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160000"/>
          <a:lstStyle/>
          <a:p>
            <a:pPr>
              <a:defRPr sz="1100"/>
            </a:pPr>
            <a:endParaRPr lang="cs-CZ"/>
          </a:p>
        </c:txPr>
        <c:crossAx val="84290944"/>
        <c:crossesAt val="0"/>
        <c:auto val="0"/>
        <c:lblAlgn val="ctr"/>
        <c:lblOffset val="100"/>
        <c:noMultiLvlLbl val="0"/>
      </c:catAx>
      <c:valAx>
        <c:axId val="8429094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84266368"/>
        <c:crosses val="autoZero"/>
        <c:crossBetween val="between"/>
      </c:valAx>
    </c:plotArea>
    <c:plotVisOnly val="1"/>
    <c:dispBlanksAs val="gap"/>
    <c:showDLblsOverMax val="0"/>
  </c:chart>
  <c:spPr>
    <a:ln cap="flat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/>
              <a:t>Meziroční vývoj počtu zadaných VZ dle druhu ZŘ</a:t>
            </a:r>
          </a:p>
        </c:rich>
      </c:tx>
      <c:layout/>
      <c:overlay val="1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  <c:spPr>
        <a:ln w="9525"/>
      </c:spPr>
    </c:sideWall>
    <c:backWall>
      <c:thickness val="0"/>
      <c:spPr>
        <a:ln w="9525"/>
      </c:spPr>
    </c:backWall>
    <c:plotArea>
      <c:layout>
        <c:manualLayout>
          <c:layoutTarget val="inner"/>
          <c:xMode val="edge"/>
          <c:yMode val="edge"/>
          <c:x val="0.1294739229024944"/>
          <c:y val="0.11960127591706562"/>
          <c:w val="0.84727908526565321"/>
          <c:h val="0.56815839652808076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'5. Zadané VZ dle zadav. a ZŘ'!$R$5</c:f>
              <c:strCache>
                <c:ptCount val="1"/>
                <c:pt idx="0">
                  <c:v>1. pol. 2013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3.1813331025929521E-3"/>
                  <c:y val="-1.478154489082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680914885639297E-3"/>
                  <c:y val="-1.6059504318048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700325920798359E-4"/>
                  <c:y val="-1.5239817146350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637795275591268E-3"/>
                  <c:y val="-1.314193827562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261544230048178E-2"/>
                  <c:y val="-1.1799407288828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290300250930183E-2"/>
                  <c:y val="-8.8495554666212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784805745435698E-2"/>
                  <c:y val="-2.0648962755449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Zadané VZ dle zadav. a ZŘ'!$Q$6:$Q$12</c:f>
              <c:strCache>
                <c:ptCount val="7"/>
                <c:pt idx="0">
                  <c:v>Otevřené řízení</c:v>
                </c:pt>
                <c:pt idx="1">
                  <c:v>Zjednodušené podlimitní řízení</c:v>
                </c:pt>
                <c:pt idx="2">
                  <c:v>Jednací řízení bez uveřejnění</c:v>
                </c:pt>
                <c:pt idx="3">
                  <c:v>Užší řízení</c:v>
                </c:pt>
                <c:pt idx="4">
                  <c:v>Jednací řízení s uveřejněním </c:v>
                </c:pt>
                <c:pt idx="5">
                  <c:v>Neuvedeno</c:v>
                </c:pt>
                <c:pt idx="6">
                  <c:v>Soutěžní dialog</c:v>
                </c:pt>
              </c:strCache>
            </c:strRef>
          </c:cat>
          <c:val>
            <c:numRef>
              <c:f>'5. Zadané VZ dle zadav. a ZŘ'!$R$6:$R$12</c:f>
              <c:numCache>
                <c:formatCode>#,##0</c:formatCode>
                <c:ptCount val="7"/>
                <c:pt idx="0">
                  <c:v>1823</c:v>
                </c:pt>
                <c:pt idx="1">
                  <c:v>2379</c:v>
                </c:pt>
                <c:pt idx="2">
                  <c:v>1164</c:v>
                </c:pt>
                <c:pt idx="3">
                  <c:v>138</c:v>
                </c:pt>
                <c:pt idx="4">
                  <c:v>159</c:v>
                </c:pt>
                <c:pt idx="5">
                  <c:v>125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'5. Zadané VZ dle zadav. a ZŘ'!$S$5</c:f>
              <c:strCache>
                <c:ptCount val="1"/>
                <c:pt idx="0">
                  <c:v>1. pol. 2014</c:v>
                </c:pt>
              </c:strCache>
            </c:strRef>
          </c:tx>
          <c:spPr>
            <a:solidFill>
              <a:srgbClr val="000099"/>
            </a:solidFill>
          </c:spPr>
          <c:invertIfNegative val="0"/>
          <c:dLbls>
            <c:dLbl>
              <c:idx val="0"/>
              <c:layout>
                <c:manualLayout>
                  <c:x val="1.0989010989010993E-2"/>
                  <c:y val="-1.4749259111035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483516483516484E-2"/>
                  <c:y val="-1.1799407288828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82051282051282E-2"/>
                  <c:y val="-1.1799407288828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82051282051282E-2"/>
                  <c:y val="-8.8495554666212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989010989010993E-2"/>
                  <c:y val="-8.8495554666212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652014652014652E-2"/>
                  <c:y val="-2.949851822207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989010989010993E-2"/>
                  <c:y val="-1.7699110933242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Zadané VZ dle zadav. a ZŘ'!$Q$6:$Q$12</c:f>
              <c:strCache>
                <c:ptCount val="7"/>
                <c:pt idx="0">
                  <c:v>Otevřené řízení</c:v>
                </c:pt>
                <c:pt idx="1">
                  <c:v>Zjednodušené podlimitní řízení</c:v>
                </c:pt>
                <c:pt idx="2">
                  <c:v>Jednací řízení bez uveřejnění</c:v>
                </c:pt>
                <c:pt idx="3">
                  <c:v>Užší řízení</c:v>
                </c:pt>
                <c:pt idx="4">
                  <c:v>Jednací řízení s uveřejněním </c:v>
                </c:pt>
                <c:pt idx="5">
                  <c:v>Neuvedeno</c:v>
                </c:pt>
                <c:pt idx="6">
                  <c:v>Soutěžní dialog</c:v>
                </c:pt>
              </c:strCache>
            </c:strRef>
          </c:cat>
          <c:val>
            <c:numRef>
              <c:f>'5. Zadané VZ dle zadav. a ZŘ'!$S$6:$S$12</c:f>
              <c:numCache>
                <c:formatCode>#,##0</c:formatCode>
                <c:ptCount val="7"/>
                <c:pt idx="0">
                  <c:v>2753</c:v>
                </c:pt>
                <c:pt idx="1">
                  <c:v>2067</c:v>
                </c:pt>
                <c:pt idx="2">
                  <c:v>1181</c:v>
                </c:pt>
                <c:pt idx="3">
                  <c:v>204</c:v>
                </c:pt>
                <c:pt idx="4">
                  <c:v>155</c:v>
                </c:pt>
                <c:pt idx="5">
                  <c:v>82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4333696"/>
        <c:axId val="84335232"/>
        <c:axId val="0"/>
      </c:bar3DChart>
      <c:catAx>
        <c:axId val="84333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160000"/>
          <a:lstStyle/>
          <a:p>
            <a:pPr>
              <a:defRPr sz="1100"/>
            </a:pPr>
            <a:endParaRPr lang="cs-CZ"/>
          </a:p>
        </c:txPr>
        <c:crossAx val="84335232"/>
        <c:crossesAt val="0"/>
        <c:auto val="0"/>
        <c:lblAlgn val="ctr"/>
        <c:lblOffset val="100"/>
        <c:noMultiLvlLbl val="0"/>
      </c:catAx>
      <c:valAx>
        <c:axId val="843352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84333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cs-CZ"/>
        </a:p>
      </c:txPr>
    </c:legend>
    <c:plotVisOnly val="1"/>
    <c:dispBlanksAs val="gap"/>
    <c:showDLblsOverMax val="0"/>
  </c:chart>
  <c:spPr>
    <a:ln cap="flat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/>
              <a:t>Meziroční vývoj ceny zadaných VZ dle druhu ZŘ v mld. Kč bez DPH</a:t>
            </a:r>
          </a:p>
        </c:rich>
      </c:tx>
      <c:layout/>
      <c:overlay val="1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  <c:spPr>
        <a:ln w="9525"/>
      </c:spPr>
    </c:sideWall>
    <c:backWall>
      <c:thickness val="0"/>
      <c:spPr>
        <a:ln w="9525"/>
      </c:spPr>
    </c:backWall>
    <c:plotArea>
      <c:layout>
        <c:manualLayout>
          <c:layoutTarget val="inner"/>
          <c:xMode val="edge"/>
          <c:yMode val="edge"/>
          <c:x val="0.1294739229024944"/>
          <c:y val="0.11960127591706562"/>
          <c:w val="0.84727908526565321"/>
          <c:h val="0.5681583965280812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'5. Zadané VZ dle zadav. a ZŘ'!$T$5</c:f>
              <c:strCache>
                <c:ptCount val="1"/>
                <c:pt idx="0">
                  <c:v>1. pol. 2013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5.9761760549162128E-3"/>
                  <c:y val="-1.478154489082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6589657062135E-3"/>
                  <c:y val="-1.0159800673634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5600069222116483E-3"/>
                  <c:y val="-1.5239817146350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006316518127587E-3"/>
                  <c:y val="-4.2923828090067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767038735542681E-3"/>
                  <c:y val="-1.1799407288828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290300250930183E-2"/>
                  <c:y val="-1.7699110933242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290300250930183E-2"/>
                  <c:y val="-1.4749259111035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Zadané VZ dle zadav. a ZŘ'!$Q$6:$Q$12</c:f>
              <c:strCache>
                <c:ptCount val="7"/>
                <c:pt idx="0">
                  <c:v>Otevřené řízení</c:v>
                </c:pt>
                <c:pt idx="1">
                  <c:v>Zjednodušené podlimitní řízení</c:v>
                </c:pt>
                <c:pt idx="2">
                  <c:v>Jednací řízení bez uveřejnění</c:v>
                </c:pt>
                <c:pt idx="3">
                  <c:v>Užší řízení</c:v>
                </c:pt>
                <c:pt idx="4">
                  <c:v>Jednací řízení s uveřejněním </c:v>
                </c:pt>
                <c:pt idx="5">
                  <c:v>Neuvedeno</c:v>
                </c:pt>
                <c:pt idx="6">
                  <c:v>Soutěžní dialog</c:v>
                </c:pt>
              </c:strCache>
            </c:strRef>
          </c:cat>
          <c:val>
            <c:numRef>
              <c:f>'5. Zadané VZ dle zadav. a ZŘ'!$T$6:$T$12</c:f>
              <c:numCache>
                <c:formatCode>#,##0</c:formatCode>
                <c:ptCount val="7"/>
                <c:pt idx="0">
                  <c:v>75236.954225199996</c:v>
                </c:pt>
                <c:pt idx="1">
                  <c:v>6041.1367460800002</c:v>
                </c:pt>
                <c:pt idx="2">
                  <c:v>15493.235551150001</c:v>
                </c:pt>
                <c:pt idx="3">
                  <c:v>14616.05344261</c:v>
                </c:pt>
                <c:pt idx="4">
                  <c:v>17408.668478110001</c:v>
                </c:pt>
                <c:pt idx="5">
                  <c:v>3169.9642887</c:v>
                </c:pt>
                <c:pt idx="6">
                  <c:v>94.467251000000005</c:v>
                </c:pt>
              </c:numCache>
            </c:numRef>
          </c:val>
        </c:ser>
        <c:ser>
          <c:idx val="1"/>
          <c:order val="1"/>
          <c:tx>
            <c:strRef>
              <c:f>'5. Zadané VZ dle zadav. a ZŘ'!$U$5</c:f>
              <c:strCache>
                <c:ptCount val="1"/>
                <c:pt idx="0">
                  <c:v>1. pol. 2014</c:v>
                </c:pt>
              </c:strCache>
            </c:strRef>
          </c:tx>
          <c:spPr>
            <a:solidFill>
              <a:srgbClr val="000099"/>
            </a:solidFill>
          </c:spPr>
          <c:invertIfNegative val="0"/>
          <c:dLbls>
            <c:dLbl>
              <c:idx val="0"/>
              <c:layout>
                <c:manualLayout>
                  <c:x val="1.0989010989010993E-2"/>
                  <c:y val="-5.8997036444141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989010989010993E-2"/>
                  <c:y val="-8.8495554666212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157509157509177E-3"/>
                  <c:y val="-8.8495554666212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989010989011059E-2"/>
                  <c:y val="-5.8997036444141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989010989010993E-2"/>
                  <c:y val="-5.8997036444141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989010989010993E-2"/>
                  <c:y val="-1.1799407288828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157509157509177E-3"/>
                  <c:y val="-1.4749259111035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Zadané VZ dle zadav. a ZŘ'!$Q$6:$Q$12</c:f>
              <c:strCache>
                <c:ptCount val="7"/>
                <c:pt idx="0">
                  <c:v>Otevřené řízení</c:v>
                </c:pt>
                <c:pt idx="1">
                  <c:v>Zjednodušené podlimitní řízení</c:v>
                </c:pt>
                <c:pt idx="2">
                  <c:v>Jednací řízení bez uveřejnění</c:v>
                </c:pt>
                <c:pt idx="3">
                  <c:v>Užší řízení</c:v>
                </c:pt>
                <c:pt idx="4">
                  <c:v>Jednací řízení s uveřejněním </c:v>
                </c:pt>
                <c:pt idx="5">
                  <c:v>Neuvedeno</c:v>
                </c:pt>
                <c:pt idx="6">
                  <c:v>Soutěžní dialog</c:v>
                </c:pt>
              </c:strCache>
            </c:strRef>
          </c:cat>
          <c:val>
            <c:numRef>
              <c:f>'5. Zadané VZ dle zadav. a ZŘ'!$U$6:$U$12</c:f>
              <c:numCache>
                <c:formatCode>#,##0</c:formatCode>
                <c:ptCount val="7"/>
                <c:pt idx="0">
                  <c:v>147893.01201104</c:v>
                </c:pt>
                <c:pt idx="1">
                  <c:v>6455.7932326700011</c:v>
                </c:pt>
                <c:pt idx="2">
                  <c:v>21104.87240403</c:v>
                </c:pt>
                <c:pt idx="3">
                  <c:v>9471.8772969900001</c:v>
                </c:pt>
                <c:pt idx="4">
                  <c:v>11483.468154130001</c:v>
                </c:pt>
                <c:pt idx="5">
                  <c:v>1213.9162838100001</c:v>
                </c:pt>
                <c:pt idx="6">
                  <c:v>147.8277018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4394752"/>
        <c:axId val="84396288"/>
        <c:axId val="0"/>
      </c:bar3DChart>
      <c:catAx>
        <c:axId val="8439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2160000"/>
          <a:lstStyle/>
          <a:p>
            <a:pPr>
              <a:defRPr sz="1100"/>
            </a:pPr>
            <a:endParaRPr lang="cs-CZ"/>
          </a:p>
        </c:txPr>
        <c:crossAx val="84396288"/>
        <c:crossesAt val="0"/>
        <c:auto val="0"/>
        <c:lblAlgn val="ctr"/>
        <c:lblOffset val="100"/>
        <c:noMultiLvlLbl val="0"/>
      </c:catAx>
      <c:valAx>
        <c:axId val="84396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cs-CZ"/>
          </a:p>
        </c:txPr>
        <c:crossAx val="84394752"/>
        <c:crosses val="autoZero"/>
        <c:crossBetween val="between"/>
        <c:dispUnits>
          <c:builtInUnit val="thousands"/>
        </c:dispUnits>
      </c:valAx>
    </c:plotArea>
    <c:legend>
      <c:legendPos val="r"/>
      <c:layout/>
      <c:overlay val="0"/>
      <c:txPr>
        <a:bodyPr/>
        <a:lstStyle/>
        <a:p>
          <a:pPr rtl="0">
            <a:defRPr sz="1200"/>
          </a:pPr>
          <a:endParaRPr lang="cs-CZ"/>
        </a:p>
      </c:txPr>
    </c:legend>
    <c:plotVisOnly val="1"/>
    <c:dispBlanksAs val="gap"/>
    <c:showDLblsOverMax val="0"/>
  </c:chart>
  <c:spPr>
    <a:ln cap="flat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 zadaných VZ dle limitu</a:t>
            </a:r>
            <a:r>
              <a:rPr lang="cs-CZ" sz="1400" baseline="0"/>
              <a:t> - </a:t>
            </a:r>
            <a:r>
              <a:rPr lang="cs-CZ" sz="1400"/>
              <a:t>1. pol. 2013</a:t>
            </a:r>
          </a:p>
        </c:rich>
      </c:tx>
      <c:layout>
        <c:manualLayout>
          <c:xMode val="edge"/>
          <c:yMode val="edge"/>
          <c:x val="0.1603665791776028"/>
          <c:y val="4.4271653543307081E-2"/>
        </c:manualLayout>
      </c:layout>
      <c:overlay val="0"/>
    </c:title>
    <c:autoTitleDeleted val="0"/>
    <c:view3D>
      <c:rotX val="30"/>
      <c:rotY val="3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46587926509968E-2"/>
          <c:y val="0.1912026100904054"/>
          <c:w val="0.68363407699038281"/>
          <c:h val="0.8079057305336925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2"/>
              <c:layout>
                <c:manualLayout>
                  <c:x val="8.3333333333333367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'6. Zadané VZ dle zad. a limitu'!$B$6:$B$8</c:f>
              <c:strCache>
                <c:ptCount val="3"/>
                <c:pt idx="0">
                  <c:v>Podlimitní</c:v>
                </c:pt>
                <c:pt idx="1">
                  <c:v>Nadlimitní</c:v>
                </c:pt>
                <c:pt idx="2">
                  <c:v>Neuvedeno</c:v>
                </c:pt>
              </c:strCache>
            </c:strRef>
          </c:cat>
          <c:val>
            <c:numRef>
              <c:f>'6. Zadané VZ dle zad. a limitu'!$K$6:$K$8</c:f>
              <c:numCache>
                <c:formatCode>#,##0</c:formatCode>
                <c:ptCount val="3"/>
                <c:pt idx="0">
                  <c:v>3796</c:v>
                </c:pt>
                <c:pt idx="1">
                  <c:v>1556</c:v>
                </c:pt>
                <c:pt idx="2">
                  <c:v>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55"/>
          <c:w val="0.26673601662887375"/>
          <c:h val="0.26055821371610843"/>
        </c:manualLayout>
      </c:layout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Měsíční vývoj</a:t>
            </a:r>
            <a:r>
              <a:rPr lang="cs-CZ" sz="1400" baseline="0"/>
              <a:t> předpokládané hodnoty zahájených VZ (mil. Kč bez DPH)</a:t>
            </a:r>
            <a:endParaRPr lang="cs-CZ" sz="1400"/>
          </a:p>
        </c:rich>
      </c:tx>
      <c:layout/>
      <c:overlay val="0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57174103237096"/>
          <c:y val="0.19100672245029204"/>
          <c:w val="0.70667825896762904"/>
          <c:h val="0.69356992769066261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'1. Zahájené VZ po měsících'!$B$5:$B$10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'1. Zahájené VZ po měsících'!$E$5:$E$10</c:f>
              <c:numCache>
                <c:formatCode>#,##0_ ;[Red]\-#,##0\ </c:formatCode>
                <c:ptCount val="6"/>
                <c:pt idx="0">
                  <c:v>9973.7106722000008</c:v>
                </c:pt>
                <c:pt idx="1">
                  <c:v>16314.083581120001</c:v>
                </c:pt>
                <c:pt idx="2">
                  <c:v>15102.671399280001</c:v>
                </c:pt>
                <c:pt idx="3">
                  <c:v>18065.73556225</c:v>
                </c:pt>
                <c:pt idx="4">
                  <c:v>28072.840739880001</c:v>
                </c:pt>
                <c:pt idx="5">
                  <c:v>18402.093741799999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'1. Zahájené VZ po měsících'!$B$5:$B$10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'1. Zahájené VZ po měsících'!$E$12:$E$17</c:f>
              <c:numCache>
                <c:formatCode>#,##0_ ;[Red]\-#,##0\ </c:formatCode>
                <c:ptCount val="6"/>
                <c:pt idx="0">
                  <c:v>10804.108731100001</c:v>
                </c:pt>
                <c:pt idx="1">
                  <c:v>19139.793546650002</c:v>
                </c:pt>
                <c:pt idx="2">
                  <c:v>21202.190116759997</c:v>
                </c:pt>
                <c:pt idx="3">
                  <c:v>26142.744363530001</c:v>
                </c:pt>
                <c:pt idx="4">
                  <c:v>21538.53438637</c:v>
                </c:pt>
                <c:pt idx="5">
                  <c:v>20248.532764340001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800960"/>
        <c:axId val="77802496"/>
        <c:axId val="0"/>
      </c:bar3DChart>
      <c:catAx>
        <c:axId val="7780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77802496"/>
        <c:crosses val="autoZero"/>
        <c:auto val="1"/>
        <c:lblAlgn val="ctr"/>
        <c:lblOffset val="100"/>
        <c:noMultiLvlLbl val="0"/>
      </c:catAx>
      <c:valAx>
        <c:axId val="77802496"/>
        <c:scaling>
          <c:orientation val="minMax"/>
        </c:scaling>
        <c:delete val="0"/>
        <c:axPos val="l"/>
        <c:majorGridlines/>
        <c:numFmt formatCode="#,##0\ _K_č" sourceLinked="0"/>
        <c:majorTickMark val="out"/>
        <c:minorTickMark val="none"/>
        <c:tickLblPos val="nextTo"/>
        <c:crossAx val="7780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281688971885052"/>
          <c:y val="0.51332211678668349"/>
          <c:w val="0.11137234152920428"/>
          <c:h val="0.1373820580119792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 zadaných VZ dle limitu</a:t>
            </a:r>
            <a:r>
              <a:rPr lang="cs-CZ" sz="1400" baseline="0"/>
              <a:t> - </a:t>
            </a:r>
            <a:r>
              <a:rPr lang="cs-CZ" sz="1400"/>
              <a:t>1. pol. 2014</a:t>
            </a:r>
          </a:p>
        </c:rich>
      </c:tx>
      <c:layout>
        <c:manualLayout>
          <c:xMode val="edge"/>
          <c:yMode val="edge"/>
          <c:x val="0.16869991251093613"/>
          <c:y val="4.8901283172936717E-2"/>
        </c:manualLayout>
      </c:layout>
      <c:overlay val="0"/>
    </c:title>
    <c:autoTitleDeleted val="0"/>
    <c:view3D>
      <c:rotX val="30"/>
      <c:rotY val="2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46587926509996E-2"/>
          <c:y val="0.1912026100904054"/>
          <c:w val="0.68363407699038303"/>
          <c:h val="0.8079057305336928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2"/>
              <c:layout>
                <c:manualLayout>
                  <c:x val="5.5555555555555558E-3"/>
                  <c:y val="-3.24074074074074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'6. Zadané VZ dle zad. a limitu'!$B$10:$B$12</c:f>
              <c:strCache>
                <c:ptCount val="3"/>
                <c:pt idx="0">
                  <c:v>Podlimitní</c:v>
                </c:pt>
                <c:pt idx="1">
                  <c:v>Nadlimitní</c:v>
                </c:pt>
                <c:pt idx="2">
                  <c:v>Neuvedeno</c:v>
                </c:pt>
              </c:strCache>
            </c:strRef>
          </c:cat>
          <c:val>
            <c:numRef>
              <c:f>'6. Zadané VZ dle zad. a limitu'!$K$10:$K$12</c:f>
              <c:numCache>
                <c:formatCode>#,##0</c:formatCode>
                <c:ptCount val="3"/>
                <c:pt idx="0">
                  <c:v>4395</c:v>
                </c:pt>
                <c:pt idx="1">
                  <c:v>1810</c:v>
                </c:pt>
                <c:pt idx="2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77"/>
          <c:w val="0.26673601662887375"/>
          <c:h val="0.26055821371610843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 ceny zadaných VZ dle limitu</a:t>
            </a:r>
            <a:r>
              <a:rPr lang="cs-CZ" sz="1400" baseline="0"/>
              <a:t> - </a:t>
            </a:r>
            <a:r>
              <a:rPr lang="cs-CZ" sz="1400"/>
              <a:t>1. pol. 2013</a:t>
            </a:r>
          </a:p>
        </c:rich>
      </c:tx>
      <c:layout>
        <c:manualLayout>
          <c:xMode val="edge"/>
          <c:yMode val="edge"/>
          <c:x val="0.11869991251093613"/>
          <c:y val="4.4271653543307081E-2"/>
        </c:manualLayout>
      </c:layout>
      <c:overlay val="0"/>
    </c:title>
    <c:autoTitleDeleted val="0"/>
    <c:view3D>
      <c:rotX val="30"/>
      <c:rotY val="359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46587926509996E-2"/>
          <c:y val="0.1912026100904054"/>
          <c:w val="0.68363407699038303"/>
          <c:h val="0.8079057305336928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'6. Zadané VZ dle zad. a limitu'!$B$6:$B$8</c:f>
              <c:strCache>
                <c:ptCount val="3"/>
                <c:pt idx="0">
                  <c:v>Podlimitní</c:v>
                </c:pt>
                <c:pt idx="1">
                  <c:v>Nadlimitní</c:v>
                </c:pt>
                <c:pt idx="2">
                  <c:v>Neuvedeno</c:v>
                </c:pt>
              </c:strCache>
            </c:strRef>
          </c:cat>
          <c:val>
            <c:numRef>
              <c:f>'6. Zadané VZ dle zad. a limitu'!$M$6:$M$8</c:f>
              <c:numCache>
                <c:formatCode>#,##0</c:formatCode>
                <c:ptCount val="3"/>
                <c:pt idx="0">
                  <c:v>18556.394019670002</c:v>
                </c:pt>
                <c:pt idx="1">
                  <c:v>109164.08672431001</c:v>
                </c:pt>
                <c:pt idx="2">
                  <c:v>4339.9992388700002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77"/>
          <c:w val="0.26673601662887375"/>
          <c:h val="0.26055821371610843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 ceny zadaných VZ dle limitu</a:t>
            </a:r>
            <a:r>
              <a:rPr lang="cs-CZ" sz="1400" baseline="0"/>
              <a:t> - 1. pol. </a:t>
            </a:r>
            <a:r>
              <a:rPr lang="cs-CZ" sz="1400"/>
              <a:t>2014</a:t>
            </a:r>
          </a:p>
        </c:rich>
      </c:tx>
      <c:layout>
        <c:manualLayout>
          <c:xMode val="edge"/>
          <c:yMode val="edge"/>
          <c:x val="0.12425546806649169"/>
          <c:y val="4.8901283172936717E-2"/>
        </c:manualLayout>
      </c:layout>
      <c:overlay val="0"/>
    </c:title>
    <c:autoTitleDeleted val="0"/>
    <c:view3D>
      <c:rotX val="30"/>
      <c:rotY val="359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46587926510024E-2"/>
          <c:y val="0.1912026100904054"/>
          <c:w val="0.68363407699038325"/>
          <c:h val="0.807905730533693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'6. Zadané VZ dle zad. a limitu'!$B$10:$B$12</c:f>
              <c:strCache>
                <c:ptCount val="3"/>
                <c:pt idx="0">
                  <c:v>Podlimitní</c:v>
                </c:pt>
                <c:pt idx="1">
                  <c:v>Nadlimitní</c:v>
                </c:pt>
                <c:pt idx="2">
                  <c:v>Neuvedeno</c:v>
                </c:pt>
              </c:strCache>
            </c:strRef>
          </c:cat>
          <c:val>
            <c:numRef>
              <c:f>'6. Zadané VZ dle zad. a limitu'!$M$10:$M$12</c:f>
              <c:numCache>
                <c:formatCode>#,##0</c:formatCode>
                <c:ptCount val="3"/>
                <c:pt idx="0">
                  <c:v>34926.687910840003</c:v>
                </c:pt>
                <c:pt idx="1">
                  <c:v>159743.55769474001</c:v>
                </c:pt>
                <c:pt idx="2">
                  <c:v>3100.5214788900003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93"/>
          <c:w val="0.26673601662887375"/>
          <c:h val="0.26055821371610843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</a:t>
            </a:r>
            <a:r>
              <a:rPr lang="cs-CZ" sz="1400" baseline="0"/>
              <a:t> z</a:t>
            </a:r>
            <a:r>
              <a:rPr lang="cs-CZ" sz="1400"/>
              <a:t>ahájených VZ dle druhu</a:t>
            </a:r>
            <a:r>
              <a:rPr lang="cs-CZ" sz="1400" baseline="0"/>
              <a:t> - 1. pol. 2013</a:t>
            </a:r>
            <a:endParaRPr lang="cs-CZ" sz="1400"/>
          </a:p>
        </c:rich>
      </c:tx>
      <c:layout>
        <c:manualLayout>
          <c:xMode val="edge"/>
          <c:yMode val="edge"/>
          <c:x val="0.14092213473315834"/>
          <c:y val="4.3844373219373227E-2"/>
        </c:manualLayout>
      </c:layout>
      <c:overlay val="0"/>
    </c:title>
    <c:autoTitleDeleted val="0"/>
    <c:view3D>
      <c:rotX val="30"/>
      <c:rotY val="3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24365704286959E-2"/>
          <c:y val="0.21898038786818544"/>
          <c:w val="0.65863397581254723"/>
          <c:h val="0.780127857522600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2"/>
              <c:layout>
                <c:manualLayout>
                  <c:x val="0.05"/>
                  <c:y val="-6.52421652421652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 Zahájené dle zad. a druhu '!$B$6:$B$8</c:f>
              <c:strCache>
                <c:ptCount val="3"/>
                <c:pt idx="0">
                  <c:v>Dodávky</c:v>
                </c:pt>
                <c:pt idx="1">
                  <c:v>Služby</c:v>
                </c:pt>
                <c:pt idx="2">
                  <c:v>Stavební práce</c:v>
                </c:pt>
              </c:strCache>
            </c:strRef>
          </c:cat>
          <c:val>
            <c:numRef>
              <c:f>'2. Zahájené dle zad. a druhu '!$K$6:$K$8</c:f>
              <c:numCache>
                <c:formatCode>#,##0</c:formatCode>
                <c:ptCount val="3"/>
                <c:pt idx="0">
                  <c:v>1405</c:v>
                </c:pt>
                <c:pt idx="1">
                  <c:v>841</c:v>
                </c:pt>
                <c:pt idx="2">
                  <c:v>1347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55"/>
          <c:w val="0.26673601662887375"/>
          <c:h val="0.3109141737891738"/>
        </c:manualLayout>
      </c:layout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</a:t>
            </a:r>
            <a:r>
              <a:rPr lang="cs-CZ" sz="1400" baseline="0"/>
              <a:t> z</a:t>
            </a:r>
            <a:r>
              <a:rPr lang="cs-CZ" sz="1400"/>
              <a:t>ahájených VZ dle druhu</a:t>
            </a:r>
            <a:r>
              <a:rPr lang="cs-CZ" sz="1400" baseline="0"/>
              <a:t> - </a:t>
            </a:r>
            <a:r>
              <a:rPr lang="cs-CZ" sz="1400"/>
              <a:t>1. pol. 2014</a:t>
            </a:r>
          </a:p>
        </c:rich>
      </c:tx>
      <c:layout>
        <c:manualLayout>
          <c:xMode val="edge"/>
          <c:yMode val="edge"/>
          <c:x val="0.16592213473315837"/>
          <c:y val="4.8260327635327636E-2"/>
        </c:manualLayout>
      </c:layout>
      <c:overlay val="0"/>
    </c:title>
    <c:autoTitleDeleted val="0"/>
    <c:view3D>
      <c:rotX val="30"/>
      <c:rotY val="3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24365704286959E-2"/>
          <c:y val="0.21898038786818552"/>
          <c:w val="0.65863397581254723"/>
          <c:h val="0.780127857522600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2"/>
              <c:layout>
                <c:manualLayout>
                  <c:x val="1.4189451231336147E-2"/>
                  <c:y val="-7.37539173789174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 Zahájené dle zad. a druhu '!$B$10:$B$12</c:f>
              <c:strCache>
                <c:ptCount val="3"/>
                <c:pt idx="0">
                  <c:v>Dodávky</c:v>
                </c:pt>
                <c:pt idx="1">
                  <c:v>Služby</c:v>
                </c:pt>
                <c:pt idx="2">
                  <c:v>Stavební práce</c:v>
                </c:pt>
              </c:strCache>
            </c:strRef>
          </c:cat>
          <c:val>
            <c:numRef>
              <c:f>'2. Zahájené dle zad. a druhu '!$K$10:$K$12</c:f>
              <c:numCache>
                <c:formatCode>#,##0</c:formatCode>
                <c:ptCount val="3"/>
                <c:pt idx="0">
                  <c:v>1615</c:v>
                </c:pt>
                <c:pt idx="1">
                  <c:v>810</c:v>
                </c:pt>
                <c:pt idx="2">
                  <c:v>1842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77"/>
          <c:w val="0.26673601662887375"/>
          <c:h val="0.31543696581196579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</a:t>
            </a:r>
            <a:r>
              <a:rPr lang="cs-CZ" sz="1400" baseline="0"/>
              <a:t> ceny z</a:t>
            </a:r>
            <a:r>
              <a:rPr lang="cs-CZ" sz="1400"/>
              <a:t>ahájených VZ dle druhu</a:t>
            </a:r>
            <a:r>
              <a:rPr lang="cs-CZ" sz="1400" baseline="0"/>
              <a:t> - </a:t>
            </a:r>
            <a:r>
              <a:rPr lang="cs-CZ" sz="1400" b="1" i="0" u="none" strike="noStrike" baseline="0">
                <a:effectLst/>
              </a:rPr>
              <a:t>1. pol. 2013</a:t>
            </a:r>
            <a:endParaRPr lang="cs-CZ" sz="1400"/>
          </a:p>
        </c:rich>
      </c:tx>
      <c:layout>
        <c:manualLayout>
          <c:xMode val="edge"/>
          <c:yMode val="edge"/>
          <c:x val="0.12425546806649169"/>
          <c:y val="4.8367165242165243E-2"/>
        </c:manualLayout>
      </c:layout>
      <c:overlay val="0"/>
    </c:title>
    <c:autoTitleDeleted val="0"/>
    <c:view3D>
      <c:rotX val="30"/>
      <c:rotY val="3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24365704286959E-2"/>
          <c:y val="0.21898038786818552"/>
          <c:w val="0.65863397581254723"/>
          <c:h val="0.780127857522600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0"/>
              <c:layout>
                <c:manualLayout>
                  <c:x val="-3.3333333333333333E-2"/>
                  <c:y val="-8.593304843304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0555555555555555E-2"/>
                  <c:y val="-4.61894586894586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 Zahájené dle zad. a druhu '!$B$6:$B$8</c:f>
              <c:strCache>
                <c:ptCount val="3"/>
                <c:pt idx="0">
                  <c:v>Dodávky</c:v>
                </c:pt>
                <c:pt idx="1">
                  <c:v>Služby</c:v>
                </c:pt>
                <c:pt idx="2">
                  <c:v>Stavební práce</c:v>
                </c:pt>
              </c:strCache>
            </c:strRef>
          </c:cat>
          <c:val>
            <c:numRef>
              <c:f>'2. Zahájené dle zad. a druhu '!$M$6:$M$8</c:f>
              <c:numCache>
                <c:formatCode>#,##0</c:formatCode>
                <c:ptCount val="3"/>
                <c:pt idx="0">
                  <c:v>28187.433840689999</c:v>
                </c:pt>
                <c:pt idx="1">
                  <c:v>24708.557277700002</c:v>
                </c:pt>
                <c:pt idx="2">
                  <c:v>53035.144578139996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77"/>
          <c:w val="0.26673601662887375"/>
          <c:h val="0.31543696581196579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</a:t>
            </a:r>
            <a:r>
              <a:rPr lang="cs-CZ" sz="1400" baseline="0"/>
              <a:t> ceny z</a:t>
            </a:r>
            <a:r>
              <a:rPr lang="cs-CZ" sz="1400"/>
              <a:t>ahájených VZ dle druhu - </a:t>
            </a:r>
            <a:r>
              <a:rPr lang="cs-CZ" sz="1400" b="1" i="0" u="none" strike="noStrike" baseline="0">
                <a:effectLst/>
              </a:rPr>
              <a:t>1. pol. 2014</a:t>
            </a:r>
            <a:endParaRPr lang="cs-CZ" sz="1400"/>
          </a:p>
        </c:rich>
      </c:tx>
      <c:layout>
        <c:manualLayout>
          <c:xMode val="edge"/>
          <c:yMode val="edge"/>
          <c:x val="0.12147769028871391"/>
          <c:y val="3.9321581196581204E-2"/>
        </c:manualLayout>
      </c:layout>
      <c:overlay val="0"/>
    </c:title>
    <c:autoTitleDeleted val="0"/>
    <c:view3D>
      <c:rotX val="30"/>
      <c:rotY val="3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24365704286959E-2"/>
          <c:y val="0.21898038786818563"/>
          <c:w val="0.65863397581254723"/>
          <c:h val="0.780127857522600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0"/>
              <c:layout>
                <c:manualLayout>
                  <c:x val="-6.3215004374453196E-2"/>
                  <c:y val="-0.240990384615384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601049868766404E-4"/>
                  <c:y val="-9.045584045584045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9489938757655288E-2"/>
                  <c:y val="-6.02920227920228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 Zahájené dle zad. a druhu '!$B$10:$B$12</c:f>
              <c:strCache>
                <c:ptCount val="3"/>
                <c:pt idx="0">
                  <c:v>Dodávky</c:v>
                </c:pt>
                <c:pt idx="1">
                  <c:v>Služby</c:v>
                </c:pt>
                <c:pt idx="2">
                  <c:v>Stavební práce</c:v>
                </c:pt>
              </c:strCache>
            </c:strRef>
          </c:cat>
          <c:val>
            <c:numRef>
              <c:f>'2. Zahájené dle zad. a druhu '!$M$10:$M$12</c:f>
              <c:numCache>
                <c:formatCode>#,##0</c:formatCode>
                <c:ptCount val="3"/>
                <c:pt idx="0">
                  <c:v>37135.587739869996</c:v>
                </c:pt>
                <c:pt idx="1">
                  <c:v>20830.32749132</c:v>
                </c:pt>
                <c:pt idx="2">
                  <c:v>61109.988677559995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93"/>
          <c:w val="0.26673601662887375"/>
          <c:h val="0.33352813390313391"/>
        </c:manualLayout>
      </c:layout>
      <c:overlay val="0"/>
      <c:txPr>
        <a:bodyPr/>
        <a:lstStyle/>
        <a:p>
          <a:pPr rtl="0"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Měsíční vývoj</a:t>
            </a:r>
            <a:r>
              <a:rPr lang="cs-CZ" sz="1400" baseline="0"/>
              <a:t> počtu zadaných VZ</a:t>
            </a:r>
            <a:endParaRPr lang="cs-CZ" sz="1400"/>
          </a:p>
        </c:rich>
      </c:tx>
      <c:layout/>
      <c:overlay val="0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'1. Zahájené VZ po měsících'!$B$5:$B$10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'3. Zadané VZ po měsících'!$C$5:$C$10</c:f>
              <c:numCache>
                <c:formatCode>#,##0</c:formatCode>
                <c:ptCount val="6"/>
                <c:pt idx="0">
                  <c:v>944</c:v>
                </c:pt>
                <c:pt idx="1">
                  <c:v>701</c:v>
                </c:pt>
                <c:pt idx="2">
                  <c:v>767</c:v>
                </c:pt>
                <c:pt idx="3">
                  <c:v>943</c:v>
                </c:pt>
                <c:pt idx="4">
                  <c:v>1141</c:v>
                </c:pt>
                <c:pt idx="5">
                  <c:v>1294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'1. Zahájené VZ po měsících'!$B$5:$B$10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'3. Zadané VZ po měsících'!$C$12:$C$17</c:f>
              <c:numCache>
                <c:formatCode>#,##0</c:formatCode>
                <c:ptCount val="6"/>
                <c:pt idx="0">
                  <c:v>1283</c:v>
                </c:pt>
                <c:pt idx="1">
                  <c:v>828</c:v>
                </c:pt>
                <c:pt idx="2">
                  <c:v>1015</c:v>
                </c:pt>
                <c:pt idx="3">
                  <c:v>1097</c:v>
                </c:pt>
                <c:pt idx="4">
                  <c:v>1063</c:v>
                </c:pt>
                <c:pt idx="5">
                  <c:v>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420416"/>
        <c:axId val="81490688"/>
        <c:axId val="0"/>
      </c:bar3DChart>
      <c:catAx>
        <c:axId val="7942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81490688"/>
        <c:crosses val="autoZero"/>
        <c:auto val="1"/>
        <c:lblAlgn val="ctr"/>
        <c:lblOffset val="100"/>
        <c:noMultiLvlLbl val="0"/>
      </c:catAx>
      <c:valAx>
        <c:axId val="81490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42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Měsíční vývoj</a:t>
            </a:r>
            <a:r>
              <a:rPr lang="cs-CZ" sz="1400" baseline="0"/>
              <a:t> ceny zadaných VZ (mil. Kč bez DPH)</a:t>
            </a:r>
            <a:endParaRPr lang="cs-CZ" sz="1400"/>
          </a:p>
        </c:rich>
      </c:tx>
      <c:layout/>
      <c:overlay val="0"/>
    </c:title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449106270475314"/>
          <c:y val="0.15302016225244591"/>
          <c:w val="0.70667825896762904"/>
          <c:h val="0.73893820090670481"/>
        </c:manualLayout>
      </c:layout>
      <c:bar3D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'1. Zahájené VZ po měsících'!$B$5:$B$10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'3. Zadané VZ po měsících'!$E$5:$E$10</c:f>
              <c:numCache>
                <c:formatCode>#,##0_ ;[Red]\-#,##0\ </c:formatCode>
                <c:ptCount val="6"/>
                <c:pt idx="0">
                  <c:v>12782.924567440001</c:v>
                </c:pt>
                <c:pt idx="1">
                  <c:v>8592.2886156799996</c:v>
                </c:pt>
                <c:pt idx="2">
                  <c:v>13942.51011811</c:v>
                </c:pt>
                <c:pt idx="3">
                  <c:v>44918.166292670001</c:v>
                </c:pt>
                <c:pt idx="4">
                  <c:v>36288.75493771</c:v>
                </c:pt>
                <c:pt idx="5">
                  <c:v>15535.83545124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'1. Zahájené VZ po měsících'!$B$5:$B$10</c:f>
              <c:strCache>
                <c:ptCount val="6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</c:strCache>
            </c:strRef>
          </c:cat>
          <c:val>
            <c:numRef>
              <c:f>'3. Zadané VZ po měsících'!$E$12:$E$17</c:f>
              <c:numCache>
                <c:formatCode>#,##0</c:formatCode>
                <c:ptCount val="6"/>
                <c:pt idx="0">
                  <c:v>15036.153369700001</c:v>
                </c:pt>
                <c:pt idx="1">
                  <c:v>14494.726161160001</c:v>
                </c:pt>
                <c:pt idx="2">
                  <c:v>97348.007730750003</c:v>
                </c:pt>
                <c:pt idx="3">
                  <c:v>29392.794675869998</c:v>
                </c:pt>
                <c:pt idx="4">
                  <c:v>25200.23191482</c:v>
                </c:pt>
                <c:pt idx="5">
                  <c:v>16298.85323217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516416"/>
        <c:axId val="81517952"/>
        <c:axId val="0"/>
      </c:bar3DChart>
      <c:catAx>
        <c:axId val="8151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81517952"/>
        <c:crosses val="autoZero"/>
        <c:auto val="1"/>
        <c:lblAlgn val="ctr"/>
        <c:lblOffset val="100"/>
        <c:noMultiLvlLbl val="0"/>
      </c:catAx>
      <c:valAx>
        <c:axId val="81517952"/>
        <c:scaling>
          <c:orientation val="minMax"/>
        </c:scaling>
        <c:delete val="0"/>
        <c:axPos val="l"/>
        <c:majorGridlines/>
        <c:numFmt formatCode="#,##0\ _K_č" sourceLinked="0"/>
        <c:majorTickMark val="out"/>
        <c:minorTickMark val="none"/>
        <c:tickLblPos val="nextTo"/>
        <c:crossAx val="81516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cs-CZ" sz="1400"/>
              <a:t>Podíl</a:t>
            </a:r>
            <a:r>
              <a:rPr lang="cs-CZ" sz="1400" baseline="0"/>
              <a:t> z</a:t>
            </a:r>
            <a:r>
              <a:rPr lang="cs-CZ" sz="1400"/>
              <a:t>adaných VZ dle druhu</a:t>
            </a:r>
            <a:r>
              <a:rPr lang="cs-CZ" sz="1400" baseline="0"/>
              <a:t> - 1. pol. 2013</a:t>
            </a:r>
            <a:endParaRPr lang="cs-CZ" sz="1400"/>
          </a:p>
        </c:rich>
      </c:tx>
      <c:layout>
        <c:manualLayout>
          <c:xMode val="edge"/>
          <c:yMode val="edge"/>
          <c:x val="0.14092213473315834"/>
          <c:y val="4.3844373219373227E-2"/>
        </c:manualLayout>
      </c:layout>
      <c:overlay val="0"/>
    </c:title>
    <c:autoTitleDeleted val="0"/>
    <c:view3D>
      <c:rotX val="30"/>
      <c:rotY val="3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824365704286959E-2"/>
          <c:y val="0.21898038786818544"/>
          <c:w val="0.65863397581254723"/>
          <c:h val="0.78012785752260005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BBB59"/>
              </a:solidFill>
            </c:spPr>
          </c:dPt>
          <c:dPt>
            <c:idx val="1"/>
            <c:bubble3D val="0"/>
            <c:spPr>
              <a:solidFill>
                <a:srgbClr val="8064A2"/>
              </a:solidFill>
            </c:spPr>
          </c:dPt>
          <c:dPt>
            <c:idx val="2"/>
            <c:bubble3D val="0"/>
            <c:spPr>
              <a:solidFill>
                <a:srgbClr val="4F81BD"/>
              </a:solidFill>
            </c:spPr>
          </c:dPt>
          <c:dPt>
            <c:idx val="3"/>
            <c:bubble3D val="0"/>
            <c:spPr>
              <a:solidFill>
                <a:srgbClr val="C0504D"/>
              </a:solidFill>
            </c:spPr>
          </c:dPt>
          <c:dLbls>
            <c:dLbl>
              <c:idx val="2"/>
              <c:layout>
                <c:manualLayout>
                  <c:x val="0.05"/>
                  <c:y val="-6.52421652421652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100"/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'4. Zadané VZ dle zadav. a druhu'!$B$6:$B$8</c:f>
              <c:strCache>
                <c:ptCount val="3"/>
                <c:pt idx="0">
                  <c:v>Dodávky</c:v>
                </c:pt>
                <c:pt idx="1">
                  <c:v>Služby</c:v>
                </c:pt>
                <c:pt idx="2">
                  <c:v>Stavební práce</c:v>
                </c:pt>
              </c:strCache>
            </c:strRef>
          </c:cat>
          <c:val>
            <c:numRef>
              <c:f>'4. Zadané VZ dle zadav. a druhu'!$K$6:$K$8</c:f>
              <c:numCache>
                <c:formatCode>#,##0</c:formatCode>
                <c:ptCount val="3"/>
                <c:pt idx="0">
                  <c:v>2064</c:v>
                </c:pt>
                <c:pt idx="1">
                  <c:v>1861</c:v>
                </c:pt>
                <c:pt idx="2">
                  <c:v>1865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73086413454270605"/>
          <c:y val="0.42200451887294455"/>
          <c:w val="0.26673601662887375"/>
          <c:h val="0.3109141737891738"/>
        </c:manualLayout>
      </c:layout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21</xdr:row>
      <xdr:rowOff>19049</xdr:rowOff>
    </xdr:from>
    <xdr:to>
      <xdr:col>4</xdr:col>
      <xdr:colOff>705149</xdr:colOff>
      <xdr:row>38</xdr:row>
      <xdr:rowOff>123824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781051</xdr:colOff>
      <xdr:row>21</xdr:row>
      <xdr:rowOff>19050</xdr:rowOff>
    </xdr:from>
    <xdr:to>
      <xdr:col>9</xdr:col>
      <xdr:colOff>1238101</xdr:colOff>
      <xdr:row>38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29</xdr:row>
      <xdr:rowOff>180974</xdr:rowOff>
    </xdr:from>
    <xdr:to>
      <xdr:col>4</xdr:col>
      <xdr:colOff>382274</xdr:colOff>
      <xdr:row>52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457199</xdr:colOff>
      <xdr:row>30</xdr:row>
      <xdr:rowOff>0</xdr:rowOff>
    </xdr:from>
    <xdr:to>
      <xdr:col>11</xdr:col>
      <xdr:colOff>210824</xdr:colOff>
      <xdr:row>52</xdr:row>
      <xdr:rowOff>114301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53</xdr:row>
      <xdr:rowOff>9525</xdr:rowOff>
    </xdr:from>
    <xdr:to>
      <xdr:col>4</xdr:col>
      <xdr:colOff>382275</xdr:colOff>
      <xdr:row>75</xdr:row>
      <xdr:rowOff>123826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457199</xdr:colOff>
      <xdr:row>53</xdr:row>
      <xdr:rowOff>9525</xdr:rowOff>
    </xdr:from>
    <xdr:to>
      <xdr:col>11</xdr:col>
      <xdr:colOff>210824</xdr:colOff>
      <xdr:row>75</xdr:row>
      <xdr:rowOff>123826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9525</xdr:rowOff>
    </xdr:from>
    <xdr:to>
      <xdr:col>23</xdr:col>
      <xdr:colOff>0</xdr:colOff>
      <xdr:row>36</xdr:row>
      <xdr:rowOff>104776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38</xdr:row>
      <xdr:rowOff>0</xdr:rowOff>
    </xdr:from>
    <xdr:to>
      <xdr:col>23</xdr:col>
      <xdr:colOff>0</xdr:colOff>
      <xdr:row>60</xdr:row>
      <xdr:rowOff>114301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1047749</xdr:colOff>
      <xdr:row>18</xdr:row>
      <xdr:rowOff>0</xdr:rowOff>
    </xdr:from>
    <xdr:to>
      <xdr:col>5</xdr:col>
      <xdr:colOff>409574</xdr:colOff>
      <xdr:row>32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18</xdr:row>
      <xdr:rowOff>0</xdr:rowOff>
    </xdr:from>
    <xdr:to>
      <xdr:col>12</xdr:col>
      <xdr:colOff>38100</xdr:colOff>
      <xdr:row>32</xdr:row>
      <xdr:rowOff>76200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1047749</xdr:colOff>
      <xdr:row>33</xdr:row>
      <xdr:rowOff>9525</xdr:rowOff>
    </xdr:from>
    <xdr:to>
      <xdr:col>5</xdr:col>
      <xdr:colOff>409574</xdr:colOff>
      <xdr:row>47</xdr:row>
      <xdr:rowOff>85725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495300</xdr:colOff>
      <xdr:row>33</xdr:row>
      <xdr:rowOff>0</xdr:rowOff>
    </xdr:from>
    <xdr:to>
      <xdr:col>12</xdr:col>
      <xdr:colOff>38100</xdr:colOff>
      <xdr:row>47</xdr:row>
      <xdr:rowOff>76200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18</xdr:row>
      <xdr:rowOff>0</xdr:rowOff>
    </xdr:from>
    <xdr:to>
      <xdr:col>4</xdr:col>
      <xdr:colOff>324299</xdr:colOff>
      <xdr:row>32</xdr:row>
      <xdr:rowOff>141000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18</xdr:row>
      <xdr:rowOff>9525</xdr:rowOff>
    </xdr:from>
    <xdr:to>
      <xdr:col>10</xdr:col>
      <xdr:colOff>342900</xdr:colOff>
      <xdr:row>32</xdr:row>
      <xdr:rowOff>150525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33</xdr:row>
      <xdr:rowOff>133350</xdr:rowOff>
    </xdr:from>
    <xdr:to>
      <xdr:col>4</xdr:col>
      <xdr:colOff>333824</xdr:colOff>
      <xdr:row>48</xdr:row>
      <xdr:rowOff>83850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409575</xdr:colOff>
      <xdr:row>33</xdr:row>
      <xdr:rowOff>142875</xdr:rowOff>
    </xdr:from>
    <xdr:to>
      <xdr:col>10</xdr:col>
      <xdr:colOff>361950</xdr:colOff>
      <xdr:row>48</xdr:row>
      <xdr:rowOff>93375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26</xdr:row>
      <xdr:rowOff>19050</xdr:rowOff>
    </xdr:from>
    <xdr:to>
      <xdr:col>4</xdr:col>
      <xdr:colOff>819449</xdr:colOff>
      <xdr:row>43</xdr:row>
      <xdr:rowOff>133350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26</xdr:row>
      <xdr:rowOff>19050</xdr:rowOff>
    </xdr:from>
    <xdr:to>
      <xdr:col>11</xdr:col>
      <xdr:colOff>152699</xdr:colOff>
      <xdr:row>43</xdr:row>
      <xdr:rowOff>133350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18</xdr:row>
      <xdr:rowOff>9525</xdr:rowOff>
    </xdr:from>
    <xdr:to>
      <xdr:col>4</xdr:col>
      <xdr:colOff>361949</xdr:colOff>
      <xdr:row>32</xdr:row>
      <xdr:rowOff>150525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438150</xdr:colOff>
      <xdr:row>18</xdr:row>
      <xdr:rowOff>9525</xdr:rowOff>
    </xdr:from>
    <xdr:to>
      <xdr:col>10</xdr:col>
      <xdr:colOff>495300</xdr:colOff>
      <xdr:row>32</xdr:row>
      <xdr:rowOff>150525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33</xdr:row>
      <xdr:rowOff>114300</xdr:rowOff>
    </xdr:from>
    <xdr:to>
      <xdr:col>4</xdr:col>
      <xdr:colOff>361949</xdr:colOff>
      <xdr:row>48</xdr:row>
      <xdr:rowOff>64800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447675</xdr:colOff>
      <xdr:row>33</xdr:row>
      <xdr:rowOff>123825</xdr:rowOff>
    </xdr:from>
    <xdr:to>
      <xdr:col>10</xdr:col>
      <xdr:colOff>504825</xdr:colOff>
      <xdr:row>48</xdr:row>
      <xdr:rowOff>74325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0.46667</cdr:x>
      <cdr:y>0.875</cdr:y>
    </cdr:from>
    <cdr:to>
      <cdr:x>0.98125</cdr:x>
      <cdr:y>0.97222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33600" y="2400300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topLeftCell="A11" zoomScaleNormal="100" workbookViewId="0">
      <selection activeCell="D34" sqref="D34"/>
    </sheetView>
  </sheetViews>
  <sheetFormatPr defaultRowHeight="12.75" x14ac:dyDescent="0.2"/>
  <cols>
    <col min="1" max="1" width="39.140625" style="117" customWidth="1"/>
    <col min="2" max="3" width="9.140625" style="117"/>
    <col min="4" max="4" width="60.7109375" style="117" customWidth="1"/>
    <col min="5" max="5" width="11.28515625" style="117" customWidth="1"/>
    <col min="6" max="256" width="9.140625" style="117"/>
    <col min="257" max="257" width="39.140625" style="117" customWidth="1"/>
    <col min="258" max="259" width="9.140625" style="117"/>
    <col min="260" max="260" width="60.7109375" style="117" customWidth="1"/>
    <col min="261" max="261" width="11.28515625" style="117" customWidth="1"/>
    <col min="262" max="512" width="9.140625" style="117"/>
    <col min="513" max="513" width="39.140625" style="117" customWidth="1"/>
    <col min="514" max="515" width="9.140625" style="117"/>
    <col min="516" max="516" width="60.7109375" style="117" customWidth="1"/>
    <col min="517" max="517" width="11.28515625" style="117" customWidth="1"/>
    <col min="518" max="768" width="9.140625" style="117"/>
    <col min="769" max="769" width="39.140625" style="117" customWidth="1"/>
    <col min="770" max="771" width="9.140625" style="117"/>
    <col min="772" max="772" width="60.7109375" style="117" customWidth="1"/>
    <col min="773" max="773" width="11.28515625" style="117" customWidth="1"/>
    <col min="774" max="1024" width="9.140625" style="117"/>
    <col min="1025" max="1025" width="39.140625" style="117" customWidth="1"/>
    <col min="1026" max="1027" width="9.140625" style="117"/>
    <col min="1028" max="1028" width="60.7109375" style="117" customWidth="1"/>
    <col min="1029" max="1029" width="11.28515625" style="117" customWidth="1"/>
    <col min="1030" max="1280" width="9.140625" style="117"/>
    <col min="1281" max="1281" width="39.140625" style="117" customWidth="1"/>
    <col min="1282" max="1283" width="9.140625" style="117"/>
    <col min="1284" max="1284" width="60.7109375" style="117" customWidth="1"/>
    <col min="1285" max="1285" width="11.28515625" style="117" customWidth="1"/>
    <col min="1286" max="1536" width="9.140625" style="117"/>
    <col min="1537" max="1537" width="39.140625" style="117" customWidth="1"/>
    <col min="1538" max="1539" width="9.140625" style="117"/>
    <col min="1540" max="1540" width="60.7109375" style="117" customWidth="1"/>
    <col min="1541" max="1541" width="11.28515625" style="117" customWidth="1"/>
    <col min="1542" max="1792" width="9.140625" style="117"/>
    <col min="1793" max="1793" width="39.140625" style="117" customWidth="1"/>
    <col min="1794" max="1795" width="9.140625" style="117"/>
    <col min="1796" max="1796" width="60.7109375" style="117" customWidth="1"/>
    <col min="1797" max="1797" width="11.28515625" style="117" customWidth="1"/>
    <col min="1798" max="2048" width="9.140625" style="117"/>
    <col min="2049" max="2049" width="39.140625" style="117" customWidth="1"/>
    <col min="2050" max="2051" width="9.140625" style="117"/>
    <col min="2052" max="2052" width="60.7109375" style="117" customWidth="1"/>
    <col min="2053" max="2053" width="11.28515625" style="117" customWidth="1"/>
    <col min="2054" max="2304" width="9.140625" style="117"/>
    <col min="2305" max="2305" width="39.140625" style="117" customWidth="1"/>
    <col min="2306" max="2307" width="9.140625" style="117"/>
    <col min="2308" max="2308" width="60.7109375" style="117" customWidth="1"/>
    <col min="2309" max="2309" width="11.28515625" style="117" customWidth="1"/>
    <col min="2310" max="2560" width="9.140625" style="117"/>
    <col min="2561" max="2561" width="39.140625" style="117" customWidth="1"/>
    <col min="2562" max="2563" width="9.140625" style="117"/>
    <col min="2564" max="2564" width="60.7109375" style="117" customWidth="1"/>
    <col min="2565" max="2565" width="11.28515625" style="117" customWidth="1"/>
    <col min="2566" max="2816" width="9.140625" style="117"/>
    <col min="2817" max="2817" width="39.140625" style="117" customWidth="1"/>
    <col min="2818" max="2819" width="9.140625" style="117"/>
    <col min="2820" max="2820" width="60.7109375" style="117" customWidth="1"/>
    <col min="2821" max="2821" width="11.28515625" style="117" customWidth="1"/>
    <col min="2822" max="3072" width="9.140625" style="117"/>
    <col min="3073" max="3073" width="39.140625" style="117" customWidth="1"/>
    <col min="3074" max="3075" width="9.140625" style="117"/>
    <col min="3076" max="3076" width="60.7109375" style="117" customWidth="1"/>
    <col min="3077" max="3077" width="11.28515625" style="117" customWidth="1"/>
    <col min="3078" max="3328" width="9.140625" style="117"/>
    <col min="3329" max="3329" width="39.140625" style="117" customWidth="1"/>
    <col min="3330" max="3331" width="9.140625" style="117"/>
    <col min="3332" max="3332" width="60.7109375" style="117" customWidth="1"/>
    <col min="3333" max="3333" width="11.28515625" style="117" customWidth="1"/>
    <col min="3334" max="3584" width="9.140625" style="117"/>
    <col min="3585" max="3585" width="39.140625" style="117" customWidth="1"/>
    <col min="3586" max="3587" width="9.140625" style="117"/>
    <col min="3588" max="3588" width="60.7109375" style="117" customWidth="1"/>
    <col min="3589" max="3589" width="11.28515625" style="117" customWidth="1"/>
    <col min="3590" max="3840" width="9.140625" style="117"/>
    <col min="3841" max="3841" width="39.140625" style="117" customWidth="1"/>
    <col min="3842" max="3843" width="9.140625" style="117"/>
    <col min="3844" max="3844" width="60.7109375" style="117" customWidth="1"/>
    <col min="3845" max="3845" width="11.28515625" style="117" customWidth="1"/>
    <col min="3846" max="4096" width="9.140625" style="117"/>
    <col min="4097" max="4097" width="39.140625" style="117" customWidth="1"/>
    <col min="4098" max="4099" width="9.140625" style="117"/>
    <col min="4100" max="4100" width="60.7109375" style="117" customWidth="1"/>
    <col min="4101" max="4101" width="11.28515625" style="117" customWidth="1"/>
    <col min="4102" max="4352" width="9.140625" style="117"/>
    <col min="4353" max="4353" width="39.140625" style="117" customWidth="1"/>
    <col min="4354" max="4355" width="9.140625" style="117"/>
    <col min="4356" max="4356" width="60.7109375" style="117" customWidth="1"/>
    <col min="4357" max="4357" width="11.28515625" style="117" customWidth="1"/>
    <col min="4358" max="4608" width="9.140625" style="117"/>
    <col min="4609" max="4609" width="39.140625" style="117" customWidth="1"/>
    <col min="4610" max="4611" width="9.140625" style="117"/>
    <col min="4612" max="4612" width="60.7109375" style="117" customWidth="1"/>
    <col min="4613" max="4613" width="11.28515625" style="117" customWidth="1"/>
    <col min="4614" max="4864" width="9.140625" style="117"/>
    <col min="4865" max="4865" width="39.140625" style="117" customWidth="1"/>
    <col min="4866" max="4867" width="9.140625" style="117"/>
    <col min="4868" max="4868" width="60.7109375" style="117" customWidth="1"/>
    <col min="4869" max="4869" width="11.28515625" style="117" customWidth="1"/>
    <col min="4870" max="5120" width="9.140625" style="117"/>
    <col min="5121" max="5121" width="39.140625" style="117" customWidth="1"/>
    <col min="5122" max="5123" width="9.140625" style="117"/>
    <col min="5124" max="5124" width="60.7109375" style="117" customWidth="1"/>
    <col min="5125" max="5125" width="11.28515625" style="117" customWidth="1"/>
    <col min="5126" max="5376" width="9.140625" style="117"/>
    <col min="5377" max="5377" width="39.140625" style="117" customWidth="1"/>
    <col min="5378" max="5379" width="9.140625" style="117"/>
    <col min="5380" max="5380" width="60.7109375" style="117" customWidth="1"/>
    <col min="5381" max="5381" width="11.28515625" style="117" customWidth="1"/>
    <col min="5382" max="5632" width="9.140625" style="117"/>
    <col min="5633" max="5633" width="39.140625" style="117" customWidth="1"/>
    <col min="5634" max="5635" width="9.140625" style="117"/>
    <col min="5636" max="5636" width="60.7109375" style="117" customWidth="1"/>
    <col min="5637" max="5637" width="11.28515625" style="117" customWidth="1"/>
    <col min="5638" max="5888" width="9.140625" style="117"/>
    <col min="5889" max="5889" width="39.140625" style="117" customWidth="1"/>
    <col min="5890" max="5891" width="9.140625" style="117"/>
    <col min="5892" max="5892" width="60.7109375" style="117" customWidth="1"/>
    <col min="5893" max="5893" width="11.28515625" style="117" customWidth="1"/>
    <col min="5894" max="6144" width="9.140625" style="117"/>
    <col min="6145" max="6145" width="39.140625" style="117" customWidth="1"/>
    <col min="6146" max="6147" width="9.140625" style="117"/>
    <col min="6148" max="6148" width="60.7109375" style="117" customWidth="1"/>
    <col min="6149" max="6149" width="11.28515625" style="117" customWidth="1"/>
    <col min="6150" max="6400" width="9.140625" style="117"/>
    <col min="6401" max="6401" width="39.140625" style="117" customWidth="1"/>
    <col min="6402" max="6403" width="9.140625" style="117"/>
    <col min="6404" max="6404" width="60.7109375" style="117" customWidth="1"/>
    <col min="6405" max="6405" width="11.28515625" style="117" customWidth="1"/>
    <col min="6406" max="6656" width="9.140625" style="117"/>
    <col min="6657" max="6657" width="39.140625" style="117" customWidth="1"/>
    <col min="6658" max="6659" width="9.140625" style="117"/>
    <col min="6660" max="6660" width="60.7109375" style="117" customWidth="1"/>
    <col min="6661" max="6661" width="11.28515625" style="117" customWidth="1"/>
    <col min="6662" max="6912" width="9.140625" style="117"/>
    <col min="6913" max="6913" width="39.140625" style="117" customWidth="1"/>
    <col min="6914" max="6915" width="9.140625" style="117"/>
    <col min="6916" max="6916" width="60.7109375" style="117" customWidth="1"/>
    <col min="6917" max="6917" width="11.28515625" style="117" customWidth="1"/>
    <col min="6918" max="7168" width="9.140625" style="117"/>
    <col min="7169" max="7169" width="39.140625" style="117" customWidth="1"/>
    <col min="7170" max="7171" width="9.140625" style="117"/>
    <col min="7172" max="7172" width="60.7109375" style="117" customWidth="1"/>
    <col min="7173" max="7173" width="11.28515625" style="117" customWidth="1"/>
    <col min="7174" max="7424" width="9.140625" style="117"/>
    <col min="7425" max="7425" width="39.140625" style="117" customWidth="1"/>
    <col min="7426" max="7427" width="9.140625" style="117"/>
    <col min="7428" max="7428" width="60.7109375" style="117" customWidth="1"/>
    <col min="7429" max="7429" width="11.28515625" style="117" customWidth="1"/>
    <col min="7430" max="7680" width="9.140625" style="117"/>
    <col min="7681" max="7681" width="39.140625" style="117" customWidth="1"/>
    <col min="7682" max="7683" width="9.140625" style="117"/>
    <col min="7684" max="7684" width="60.7109375" style="117" customWidth="1"/>
    <col min="7685" max="7685" width="11.28515625" style="117" customWidth="1"/>
    <col min="7686" max="7936" width="9.140625" style="117"/>
    <col min="7937" max="7937" width="39.140625" style="117" customWidth="1"/>
    <col min="7938" max="7939" width="9.140625" style="117"/>
    <col min="7940" max="7940" width="60.7109375" style="117" customWidth="1"/>
    <col min="7941" max="7941" width="11.28515625" style="117" customWidth="1"/>
    <col min="7942" max="8192" width="9.140625" style="117"/>
    <col min="8193" max="8193" width="39.140625" style="117" customWidth="1"/>
    <col min="8194" max="8195" width="9.140625" style="117"/>
    <col min="8196" max="8196" width="60.7109375" style="117" customWidth="1"/>
    <col min="8197" max="8197" width="11.28515625" style="117" customWidth="1"/>
    <col min="8198" max="8448" width="9.140625" style="117"/>
    <col min="8449" max="8449" width="39.140625" style="117" customWidth="1"/>
    <col min="8450" max="8451" width="9.140625" style="117"/>
    <col min="8452" max="8452" width="60.7109375" style="117" customWidth="1"/>
    <col min="8453" max="8453" width="11.28515625" style="117" customWidth="1"/>
    <col min="8454" max="8704" width="9.140625" style="117"/>
    <col min="8705" max="8705" width="39.140625" style="117" customWidth="1"/>
    <col min="8706" max="8707" width="9.140625" style="117"/>
    <col min="8708" max="8708" width="60.7109375" style="117" customWidth="1"/>
    <col min="8709" max="8709" width="11.28515625" style="117" customWidth="1"/>
    <col min="8710" max="8960" width="9.140625" style="117"/>
    <col min="8961" max="8961" width="39.140625" style="117" customWidth="1"/>
    <col min="8962" max="8963" width="9.140625" style="117"/>
    <col min="8964" max="8964" width="60.7109375" style="117" customWidth="1"/>
    <col min="8965" max="8965" width="11.28515625" style="117" customWidth="1"/>
    <col min="8966" max="9216" width="9.140625" style="117"/>
    <col min="9217" max="9217" width="39.140625" style="117" customWidth="1"/>
    <col min="9218" max="9219" width="9.140625" style="117"/>
    <col min="9220" max="9220" width="60.7109375" style="117" customWidth="1"/>
    <col min="9221" max="9221" width="11.28515625" style="117" customWidth="1"/>
    <col min="9222" max="9472" width="9.140625" style="117"/>
    <col min="9473" max="9473" width="39.140625" style="117" customWidth="1"/>
    <col min="9474" max="9475" width="9.140625" style="117"/>
    <col min="9476" max="9476" width="60.7109375" style="117" customWidth="1"/>
    <col min="9477" max="9477" width="11.28515625" style="117" customWidth="1"/>
    <col min="9478" max="9728" width="9.140625" style="117"/>
    <col min="9729" max="9729" width="39.140625" style="117" customWidth="1"/>
    <col min="9730" max="9731" width="9.140625" style="117"/>
    <col min="9732" max="9732" width="60.7109375" style="117" customWidth="1"/>
    <col min="9733" max="9733" width="11.28515625" style="117" customWidth="1"/>
    <col min="9734" max="9984" width="9.140625" style="117"/>
    <col min="9985" max="9985" width="39.140625" style="117" customWidth="1"/>
    <col min="9986" max="9987" width="9.140625" style="117"/>
    <col min="9988" max="9988" width="60.7109375" style="117" customWidth="1"/>
    <col min="9989" max="9989" width="11.28515625" style="117" customWidth="1"/>
    <col min="9990" max="10240" width="9.140625" style="117"/>
    <col min="10241" max="10241" width="39.140625" style="117" customWidth="1"/>
    <col min="10242" max="10243" width="9.140625" style="117"/>
    <col min="10244" max="10244" width="60.7109375" style="117" customWidth="1"/>
    <col min="10245" max="10245" width="11.28515625" style="117" customWidth="1"/>
    <col min="10246" max="10496" width="9.140625" style="117"/>
    <col min="10497" max="10497" width="39.140625" style="117" customWidth="1"/>
    <col min="10498" max="10499" width="9.140625" style="117"/>
    <col min="10500" max="10500" width="60.7109375" style="117" customWidth="1"/>
    <col min="10501" max="10501" width="11.28515625" style="117" customWidth="1"/>
    <col min="10502" max="10752" width="9.140625" style="117"/>
    <col min="10753" max="10753" width="39.140625" style="117" customWidth="1"/>
    <col min="10754" max="10755" width="9.140625" style="117"/>
    <col min="10756" max="10756" width="60.7109375" style="117" customWidth="1"/>
    <col min="10757" max="10757" width="11.28515625" style="117" customWidth="1"/>
    <col min="10758" max="11008" width="9.140625" style="117"/>
    <col min="11009" max="11009" width="39.140625" style="117" customWidth="1"/>
    <col min="11010" max="11011" width="9.140625" style="117"/>
    <col min="11012" max="11012" width="60.7109375" style="117" customWidth="1"/>
    <col min="11013" max="11013" width="11.28515625" style="117" customWidth="1"/>
    <col min="11014" max="11264" width="9.140625" style="117"/>
    <col min="11265" max="11265" width="39.140625" style="117" customWidth="1"/>
    <col min="11266" max="11267" width="9.140625" style="117"/>
    <col min="11268" max="11268" width="60.7109375" style="117" customWidth="1"/>
    <col min="11269" max="11269" width="11.28515625" style="117" customWidth="1"/>
    <col min="11270" max="11520" width="9.140625" style="117"/>
    <col min="11521" max="11521" width="39.140625" style="117" customWidth="1"/>
    <col min="11522" max="11523" width="9.140625" style="117"/>
    <col min="11524" max="11524" width="60.7109375" style="117" customWidth="1"/>
    <col min="11525" max="11525" width="11.28515625" style="117" customWidth="1"/>
    <col min="11526" max="11776" width="9.140625" style="117"/>
    <col min="11777" max="11777" width="39.140625" style="117" customWidth="1"/>
    <col min="11778" max="11779" width="9.140625" style="117"/>
    <col min="11780" max="11780" width="60.7109375" style="117" customWidth="1"/>
    <col min="11781" max="11781" width="11.28515625" style="117" customWidth="1"/>
    <col min="11782" max="12032" width="9.140625" style="117"/>
    <col min="12033" max="12033" width="39.140625" style="117" customWidth="1"/>
    <col min="12034" max="12035" width="9.140625" style="117"/>
    <col min="12036" max="12036" width="60.7109375" style="117" customWidth="1"/>
    <col min="12037" max="12037" width="11.28515625" style="117" customWidth="1"/>
    <col min="12038" max="12288" width="9.140625" style="117"/>
    <col min="12289" max="12289" width="39.140625" style="117" customWidth="1"/>
    <col min="12290" max="12291" width="9.140625" style="117"/>
    <col min="12292" max="12292" width="60.7109375" style="117" customWidth="1"/>
    <col min="12293" max="12293" width="11.28515625" style="117" customWidth="1"/>
    <col min="12294" max="12544" width="9.140625" style="117"/>
    <col min="12545" max="12545" width="39.140625" style="117" customWidth="1"/>
    <col min="12546" max="12547" width="9.140625" style="117"/>
    <col min="12548" max="12548" width="60.7109375" style="117" customWidth="1"/>
    <col min="12549" max="12549" width="11.28515625" style="117" customWidth="1"/>
    <col min="12550" max="12800" width="9.140625" style="117"/>
    <col min="12801" max="12801" width="39.140625" style="117" customWidth="1"/>
    <col min="12802" max="12803" width="9.140625" style="117"/>
    <col min="12804" max="12804" width="60.7109375" style="117" customWidth="1"/>
    <col min="12805" max="12805" width="11.28515625" style="117" customWidth="1"/>
    <col min="12806" max="13056" width="9.140625" style="117"/>
    <col min="13057" max="13057" width="39.140625" style="117" customWidth="1"/>
    <col min="13058" max="13059" width="9.140625" style="117"/>
    <col min="13060" max="13060" width="60.7109375" style="117" customWidth="1"/>
    <col min="13061" max="13061" width="11.28515625" style="117" customWidth="1"/>
    <col min="13062" max="13312" width="9.140625" style="117"/>
    <col min="13313" max="13313" width="39.140625" style="117" customWidth="1"/>
    <col min="13314" max="13315" width="9.140625" style="117"/>
    <col min="13316" max="13316" width="60.7109375" style="117" customWidth="1"/>
    <col min="13317" max="13317" width="11.28515625" style="117" customWidth="1"/>
    <col min="13318" max="13568" width="9.140625" style="117"/>
    <col min="13569" max="13569" width="39.140625" style="117" customWidth="1"/>
    <col min="13570" max="13571" width="9.140625" style="117"/>
    <col min="13572" max="13572" width="60.7109375" style="117" customWidth="1"/>
    <col min="13573" max="13573" width="11.28515625" style="117" customWidth="1"/>
    <col min="13574" max="13824" width="9.140625" style="117"/>
    <col min="13825" max="13825" width="39.140625" style="117" customWidth="1"/>
    <col min="13826" max="13827" width="9.140625" style="117"/>
    <col min="13828" max="13828" width="60.7109375" style="117" customWidth="1"/>
    <col min="13829" max="13829" width="11.28515625" style="117" customWidth="1"/>
    <col min="13830" max="14080" width="9.140625" style="117"/>
    <col min="14081" max="14081" width="39.140625" style="117" customWidth="1"/>
    <col min="14082" max="14083" width="9.140625" style="117"/>
    <col min="14084" max="14084" width="60.7109375" style="117" customWidth="1"/>
    <col min="14085" max="14085" width="11.28515625" style="117" customWidth="1"/>
    <col min="14086" max="14336" width="9.140625" style="117"/>
    <col min="14337" max="14337" width="39.140625" style="117" customWidth="1"/>
    <col min="14338" max="14339" width="9.140625" style="117"/>
    <col min="14340" max="14340" width="60.7109375" style="117" customWidth="1"/>
    <col min="14341" max="14341" width="11.28515625" style="117" customWidth="1"/>
    <col min="14342" max="14592" width="9.140625" style="117"/>
    <col min="14593" max="14593" width="39.140625" style="117" customWidth="1"/>
    <col min="14594" max="14595" width="9.140625" style="117"/>
    <col min="14596" max="14596" width="60.7109375" style="117" customWidth="1"/>
    <col min="14597" max="14597" width="11.28515625" style="117" customWidth="1"/>
    <col min="14598" max="14848" width="9.140625" style="117"/>
    <col min="14849" max="14849" width="39.140625" style="117" customWidth="1"/>
    <col min="14850" max="14851" width="9.140625" style="117"/>
    <col min="14852" max="14852" width="60.7109375" style="117" customWidth="1"/>
    <col min="14853" max="14853" width="11.28515625" style="117" customWidth="1"/>
    <col min="14854" max="15104" width="9.140625" style="117"/>
    <col min="15105" max="15105" width="39.140625" style="117" customWidth="1"/>
    <col min="15106" max="15107" width="9.140625" style="117"/>
    <col min="15108" max="15108" width="60.7109375" style="117" customWidth="1"/>
    <col min="15109" max="15109" width="11.28515625" style="117" customWidth="1"/>
    <col min="15110" max="15360" width="9.140625" style="117"/>
    <col min="15361" max="15361" width="39.140625" style="117" customWidth="1"/>
    <col min="15362" max="15363" width="9.140625" style="117"/>
    <col min="15364" max="15364" width="60.7109375" style="117" customWidth="1"/>
    <col min="15365" max="15365" width="11.28515625" style="117" customWidth="1"/>
    <col min="15366" max="15616" width="9.140625" style="117"/>
    <col min="15617" max="15617" width="39.140625" style="117" customWidth="1"/>
    <col min="15618" max="15619" width="9.140625" style="117"/>
    <col min="15620" max="15620" width="60.7109375" style="117" customWidth="1"/>
    <col min="15621" max="15621" width="11.28515625" style="117" customWidth="1"/>
    <col min="15622" max="15872" width="9.140625" style="117"/>
    <col min="15873" max="15873" width="39.140625" style="117" customWidth="1"/>
    <col min="15874" max="15875" width="9.140625" style="117"/>
    <col min="15876" max="15876" width="60.7109375" style="117" customWidth="1"/>
    <col min="15877" max="15877" width="11.28515625" style="117" customWidth="1"/>
    <col min="15878" max="16128" width="9.140625" style="117"/>
    <col min="16129" max="16129" width="39.140625" style="117" customWidth="1"/>
    <col min="16130" max="16131" width="9.140625" style="117"/>
    <col min="16132" max="16132" width="60.7109375" style="117" customWidth="1"/>
    <col min="16133" max="16133" width="11.28515625" style="117" customWidth="1"/>
    <col min="16134" max="16384" width="9.140625" style="117"/>
  </cols>
  <sheetData>
    <row r="1" spans="1:11" hidden="1" x14ac:dyDescent="0.2"/>
    <row r="2" spans="1:11" ht="41.25" customHeight="1" x14ac:dyDescent="0.3">
      <c r="A2" s="194" t="s">
        <v>95</v>
      </c>
      <c r="B2" s="195"/>
      <c r="C2" s="195"/>
      <c r="D2" s="195"/>
    </row>
    <row r="3" spans="1:11" ht="35.25" customHeight="1" x14ac:dyDescent="0.25">
      <c r="A3" s="196" t="s">
        <v>127</v>
      </c>
      <c r="B3" s="196"/>
      <c r="C3" s="196"/>
      <c r="D3" s="196"/>
    </row>
    <row r="4" spans="1:11" ht="20.25" x14ac:dyDescent="0.3">
      <c r="A4" s="118" t="s">
        <v>107</v>
      </c>
      <c r="C4" s="119"/>
    </row>
    <row r="5" spans="1:11" ht="20.25" x14ac:dyDescent="0.3">
      <c r="A5" s="118" t="s">
        <v>74</v>
      </c>
      <c r="C5" s="119"/>
    </row>
    <row r="6" spans="1:11" ht="15" customHeight="1" x14ac:dyDescent="0.35">
      <c r="D6" s="120"/>
      <c r="E6" s="120"/>
      <c r="F6" s="120"/>
      <c r="G6" s="120"/>
      <c r="H6" s="120"/>
      <c r="I6" s="121"/>
      <c r="J6" s="121"/>
      <c r="K6" s="121"/>
    </row>
    <row r="7" spans="1:11" ht="18" x14ac:dyDescent="0.25">
      <c r="C7" s="122" t="s">
        <v>73</v>
      </c>
      <c r="D7" s="123"/>
      <c r="E7" s="123"/>
      <c r="F7" s="123"/>
      <c r="G7" s="123"/>
      <c r="H7" s="123"/>
      <c r="I7" s="123"/>
      <c r="J7" s="121"/>
      <c r="K7" s="121"/>
    </row>
    <row r="8" spans="1:11" ht="18" x14ac:dyDescent="0.25">
      <c r="C8" s="122"/>
      <c r="D8" s="123"/>
      <c r="E8" s="123"/>
      <c r="F8" s="123"/>
      <c r="G8" s="123"/>
      <c r="H8" s="123"/>
      <c r="I8" s="123"/>
      <c r="J8" s="121"/>
      <c r="K8" s="121"/>
    </row>
    <row r="9" spans="1:11" ht="18" x14ac:dyDescent="0.25">
      <c r="B9" s="197" t="s">
        <v>106</v>
      </c>
      <c r="C9" s="197"/>
      <c r="D9" s="197"/>
      <c r="E9" s="118" t="s">
        <v>96</v>
      </c>
      <c r="F9" s="123"/>
      <c r="G9" s="123"/>
      <c r="H9" s="123"/>
      <c r="I9" s="123"/>
      <c r="J9" s="121"/>
      <c r="K9" s="121"/>
    </row>
    <row r="10" spans="1:11" ht="18" x14ac:dyDescent="0.25">
      <c r="C10" s="122"/>
      <c r="D10" s="123"/>
      <c r="E10" s="123"/>
      <c r="F10" s="123"/>
      <c r="G10" s="123"/>
      <c r="H10" s="123"/>
      <c r="I10" s="123"/>
      <c r="J10" s="121"/>
      <c r="K10" s="121"/>
    </row>
    <row r="11" spans="1:11" ht="18" x14ac:dyDescent="0.25">
      <c r="B11" s="124" t="s">
        <v>72</v>
      </c>
      <c r="C11" s="125"/>
      <c r="D11" s="123"/>
      <c r="E11" s="126"/>
      <c r="F11" s="123"/>
      <c r="G11" s="123"/>
      <c r="H11" s="123"/>
      <c r="I11" s="123"/>
      <c r="J11" s="121"/>
      <c r="K11" s="121"/>
    </row>
    <row r="12" spans="1:11" ht="18" x14ac:dyDescent="0.25">
      <c r="A12" s="117" t="s">
        <v>97</v>
      </c>
      <c r="B12" s="127"/>
      <c r="C12" s="125"/>
      <c r="D12" s="123"/>
      <c r="E12" s="126"/>
      <c r="F12" s="123"/>
      <c r="G12" s="123"/>
      <c r="H12" s="123"/>
      <c r="I12" s="123"/>
      <c r="J12" s="121"/>
      <c r="K12" s="121"/>
    </row>
    <row r="13" spans="1:11" ht="18" x14ac:dyDescent="0.25">
      <c r="A13" s="128" t="s">
        <v>98</v>
      </c>
      <c r="B13" s="127"/>
      <c r="C13" s="125"/>
      <c r="D13" s="123"/>
      <c r="E13" s="126"/>
      <c r="F13" s="123"/>
      <c r="G13" s="123"/>
      <c r="H13" s="123"/>
      <c r="I13" s="123"/>
      <c r="J13" s="121"/>
      <c r="K13" s="121"/>
    </row>
    <row r="14" spans="1:11" ht="18" x14ac:dyDescent="0.25">
      <c r="A14" s="128" t="s">
        <v>99</v>
      </c>
      <c r="B14" s="127"/>
      <c r="C14" s="125"/>
      <c r="D14" s="123"/>
      <c r="E14" s="126"/>
      <c r="F14" s="123"/>
      <c r="G14" s="123"/>
      <c r="H14" s="123"/>
      <c r="I14" s="123"/>
      <c r="J14" s="121"/>
      <c r="K14" s="121"/>
    </row>
    <row r="15" spans="1:11" ht="18" x14ac:dyDescent="0.25">
      <c r="A15" s="128" t="s">
        <v>100</v>
      </c>
      <c r="B15" s="127"/>
      <c r="C15" s="125"/>
      <c r="D15" s="123"/>
      <c r="E15" s="126"/>
      <c r="F15" s="123"/>
      <c r="G15" s="123"/>
      <c r="H15" s="123"/>
      <c r="I15" s="123"/>
      <c r="J15" s="121"/>
      <c r="K15" s="121"/>
    </row>
    <row r="16" spans="1:11" ht="18" x14ac:dyDescent="0.25">
      <c r="A16" s="128" t="s">
        <v>101</v>
      </c>
      <c r="B16" s="127"/>
      <c r="C16" s="125"/>
      <c r="D16" s="123"/>
      <c r="E16" s="126"/>
      <c r="F16" s="123"/>
      <c r="G16" s="123"/>
      <c r="H16" s="123"/>
      <c r="I16" s="123"/>
      <c r="J16" s="121"/>
      <c r="K16" s="121"/>
    </row>
    <row r="17" spans="1:11" ht="18" x14ac:dyDescent="0.25">
      <c r="A17" s="129" t="s">
        <v>102</v>
      </c>
      <c r="B17" s="127"/>
      <c r="C17" s="125"/>
      <c r="D17" s="123"/>
      <c r="E17" s="126"/>
      <c r="F17" s="123"/>
      <c r="G17" s="123"/>
      <c r="H17" s="123"/>
      <c r="I17" s="123"/>
      <c r="J17" s="121"/>
      <c r="K17" s="121"/>
    </row>
    <row r="18" spans="1:11" ht="18" x14ac:dyDescent="0.25">
      <c r="A18" s="129" t="s">
        <v>103</v>
      </c>
      <c r="B18" s="127"/>
      <c r="C18" s="125"/>
      <c r="D18" s="123"/>
      <c r="E18" s="126"/>
      <c r="F18" s="123"/>
      <c r="G18" s="123"/>
      <c r="H18" s="123"/>
      <c r="I18" s="123"/>
      <c r="J18" s="121"/>
      <c r="K18" s="121"/>
    </row>
    <row r="19" spans="1:11" ht="18" x14ac:dyDescent="0.25">
      <c r="B19" s="130" t="s">
        <v>108</v>
      </c>
      <c r="D19" s="118"/>
      <c r="E19" s="131" t="s">
        <v>71</v>
      </c>
      <c r="F19" s="123"/>
      <c r="G19" s="123"/>
      <c r="H19" s="123"/>
      <c r="I19" s="123"/>
      <c r="J19" s="121"/>
      <c r="K19" s="121"/>
    </row>
    <row r="20" spans="1:11" ht="18" x14ac:dyDescent="0.25">
      <c r="B20" s="130" t="s">
        <v>123</v>
      </c>
      <c r="D20" s="118"/>
      <c r="E20" s="131" t="s">
        <v>69</v>
      </c>
      <c r="F20" s="123"/>
      <c r="G20" s="123"/>
      <c r="H20" s="123"/>
      <c r="I20" s="123"/>
      <c r="J20" s="121"/>
      <c r="K20" s="121"/>
    </row>
    <row r="21" spans="1:11" ht="18" x14ac:dyDescent="0.25">
      <c r="C21" s="122"/>
      <c r="D21" s="123"/>
      <c r="E21" s="123"/>
      <c r="F21" s="123"/>
      <c r="G21" s="123"/>
      <c r="H21" s="123"/>
      <c r="I21" s="123"/>
      <c r="J21" s="121"/>
      <c r="K21" s="121"/>
    </row>
    <row r="22" spans="1:11" ht="18" x14ac:dyDescent="0.25">
      <c r="B22" s="124" t="s">
        <v>70</v>
      </c>
      <c r="C22" s="127"/>
      <c r="D22" s="127"/>
      <c r="E22" s="123"/>
      <c r="F22" s="123"/>
      <c r="G22" s="123"/>
      <c r="H22" s="123"/>
      <c r="I22" s="123"/>
      <c r="J22" s="121"/>
      <c r="K22" s="121"/>
    </row>
    <row r="23" spans="1:11" ht="18" x14ac:dyDescent="0.25">
      <c r="A23" s="117" t="s">
        <v>104</v>
      </c>
      <c r="B23" s="127"/>
      <c r="C23" s="127"/>
      <c r="D23" s="127"/>
      <c r="E23" s="123"/>
      <c r="F23" s="123"/>
      <c r="G23" s="123"/>
      <c r="H23" s="123"/>
      <c r="I23" s="123"/>
      <c r="J23" s="121"/>
      <c r="K23" s="121"/>
    </row>
    <row r="24" spans="1:11" ht="18" x14ac:dyDescent="0.25">
      <c r="A24" s="117" t="s">
        <v>34</v>
      </c>
      <c r="B24" s="127"/>
      <c r="C24" s="127"/>
      <c r="D24" s="127"/>
      <c r="E24" s="123"/>
      <c r="F24" s="123"/>
      <c r="G24" s="123"/>
      <c r="H24" s="123"/>
      <c r="I24" s="123"/>
      <c r="J24" s="121"/>
      <c r="K24" s="121"/>
    </row>
    <row r="25" spans="1:11" ht="18" x14ac:dyDescent="0.25">
      <c r="A25" s="117" t="s">
        <v>37</v>
      </c>
      <c r="B25" s="127"/>
      <c r="C25" s="127"/>
      <c r="D25" s="127"/>
      <c r="E25" s="123"/>
      <c r="F25" s="123"/>
      <c r="G25" s="123"/>
      <c r="H25" s="123"/>
      <c r="I25" s="123"/>
      <c r="J25" s="121"/>
      <c r="K25" s="121"/>
    </row>
    <row r="26" spans="1:11" ht="18" x14ac:dyDescent="0.25">
      <c r="A26" s="117" t="s">
        <v>42</v>
      </c>
      <c r="B26" s="127"/>
      <c r="C26" s="127"/>
      <c r="D26" s="127"/>
      <c r="E26" s="123"/>
      <c r="F26" s="123"/>
      <c r="G26" s="123"/>
      <c r="H26" s="123"/>
      <c r="I26" s="123"/>
      <c r="J26" s="121"/>
      <c r="K26" s="121"/>
    </row>
    <row r="27" spans="1:11" ht="18" x14ac:dyDescent="0.25">
      <c r="A27" s="117" t="s">
        <v>46</v>
      </c>
      <c r="B27" s="127"/>
      <c r="C27" s="127"/>
      <c r="D27" s="127"/>
      <c r="E27" s="123"/>
      <c r="F27" s="123"/>
      <c r="G27" s="123"/>
      <c r="H27" s="123"/>
      <c r="I27" s="123"/>
      <c r="J27" s="121"/>
      <c r="K27" s="121"/>
    </row>
    <row r="28" spans="1:11" ht="18" x14ac:dyDescent="0.25">
      <c r="B28" s="130" t="s">
        <v>118</v>
      </c>
      <c r="D28" s="127"/>
      <c r="E28" s="131" t="s">
        <v>68</v>
      </c>
      <c r="F28" s="123"/>
      <c r="G28" s="123"/>
      <c r="H28" s="123"/>
      <c r="I28" s="123"/>
      <c r="J28" s="121"/>
      <c r="K28" s="121"/>
    </row>
    <row r="29" spans="1:11" ht="18" x14ac:dyDescent="0.25">
      <c r="B29" s="130" t="s">
        <v>119</v>
      </c>
      <c r="D29" s="118"/>
      <c r="E29" s="118" t="s">
        <v>67</v>
      </c>
      <c r="F29" s="123"/>
      <c r="G29" s="123"/>
      <c r="H29" s="123"/>
      <c r="I29" s="123"/>
      <c r="J29" s="121"/>
      <c r="K29" s="121"/>
    </row>
    <row r="30" spans="1:11" ht="18" x14ac:dyDescent="0.25">
      <c r="B30" s="130" t="s">
        <v>120</v>
      </c>
      <c r="D30" s="118"/>
      <c r="E30" s="118" t="s">
        <v>75</v>
      </c>
      <c r="F30" s="123"/>
      <c r="G30" s="123"/>
      <c r="H30" s="123"/>
      <c r="I30" s="123"/>
      <c r="J30" s="121"/>
      <c r="K30" s="121"/>
    </row>
    <row r="31" spans="1:11" ht="18" x14ac:dyDescent="0.25">
      <c r="B31" s="130" t="s">
        <v>121</v>
      </c>
      <c r="D31" s="118"/>
      <c r="E31" s="118" t="s">
        <v>66</v>
      </c>
      <c r="F31" s="123"/>
      <c r="G31" s="123"/>
      <c r="H31" s="123"/>
      <c r="I31" s="123"/>
      <c r="J31" s="121"/>
      <c r="K31" s="121"/>
    </row>
    <row r="32" spans="1:11" ht="18" customHeight="1" x14ac:dyDescent="0.25">
      <c r="C32" s="130"/>
      <c r="D32" s="118"/>
      <c r="E32" s="118"/>
      <c r="F32" s="123"/>
      <c r="G32" s="123"/>
      <c r="H32" s="123"/>
      <c r="I32" s="123"/>
      <c r="J32" s="121"/>
      <c r="K32" s="121"/>
    </row>
    <row r="33" spans="1:57" ht="80.25" customHeight="1" x14ac:dyDescent="0.25">
      <c r="A33" s="198" t="s">
        <v>105</v>
      </c>
      <c r="B33" s="198"/>
      <c r="C33" s="198"/>
      <c r="D33" s="198"/>
      <c r="E33" s="132"/>
      <c r="F33" s="133"/>
      <c r="G33" s="133"/>
      <c r="H33" s="133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</row>
    <row r="34" spans="1:57" ht="18" x14ac:dyDescent="0.25">
      <c r="C34" s="130"/>
      <c r="D34" s="118"/>
      <c r="E34" s="118"/>
      <c r="F34" s="123"/>
      <c r="G34" s="123"/>
      <c r="H34" s="123"/>
      <c r="I34" s="123"/>
      <c r="J34" s="121"/>
      <c r="K34" s="121"/>
    </row>
    <row r="35" spans="1:57" ht="18" x14ac:dyDescent="0.25">
      <c r="B35" s="124" t="s">
        <v>65</v>
      </c>
      <c r="C35" s="125"/>
      <c r="D35" s="123"/>
      <c r="E35" s="126"/>
      <c r="F35" s="123"/>
      <c r="G35" s="123"/>
      <c r="H35" s="123"/>
      <c r="I35" s="123"/>
      <c r="J35" s="121"/>
      <c r="K35" s="121"/>
    </row>
    <row r="36" spans="1:57" ht="18" x14ac:dyDescent="0.25">
      <c r="B36" s="127"/>
      <c r="C36" s="125"/>
      <c r="D36" s="123"/>
      <c r="E36" s="126"/>
      <c r="F36" s="123"/>
      <c r="G36" s="123"/>
      <c r="H36" s="123"/>
      <c r="I36" s="123"/>
      <c r="J36" s="121"/>
      <c r="K36" s="121"/>
    </row>
    <row r="37" spans="1:57" ht="15" x14ac:dyDescent="0.25">
      <c r="B37" s="130" t="s">
        <v>122</v>
      </c>
      <c r="D37" s="118"/>
      <c r="E37" s="118" t="s">
        <v>124</v>
      </c>
    </row>
  </sheetData>
  <mergeCells count="4">
    <mergeCell ref="A2:D2"/>
    <mergeCell ref="A3:D3"/>
    <mergeCell ref="B9:D9"/>
    <mergeCell ref="A33:D3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K30" sqref="K30"/>
    </sheetView>
  </sheetViews>
  <sheetFormatPr defaultRowHeight="15" x14ac:dyDescent="0.25"/>
  <cols>
    <col min="2" max="2" width="27.140625" customWidth="1"/>
    <col min="3" max="3" width="15" customWidth="1"/>
    <col min="4" max="4" width="11.28515625" customWidth="1"/>
    <col min="5" max="5" width="18.85546875" customWidth="1"/>
    <col min="6" max="6" width="11.28515625" customWidth="1"/>
    <col min="7" max="7" width="10.140625" customWidth="1"/>
    <col min="8" max="8" width="14" customWidth="1"/>
    <col min="9" max="9" width="11.140625" customWidth="1"/>
    <col min="10" max="10" width="19.140625" customWidth="1"/>
    <col min="11" max="11" width="11" customWidth="1"/>
  </cols>
  <sheetData>
    <row r="1" spans="1:11" ht="18.75" x14ac:dyDescent="0.3">
      <c r="A1" s="33" t="s">
        <v>86</v>
      </c>
    </row>
    <row r="2" spans="1:11" ht="15.75" thickBot="1" x14ac:dyDescent="0.3"/>
    <row r="3" spans="1:11" ht="15" customHeight="1" x14ac:dyDescent="0.25">
      <c r="A3" s="199" t="s">
        <v>0</v>
      </c>
      <c r="B3" s="200"/>
      <c r="C3" s="200"/>
      <c r="D3" s="200"/>
      <c r="E3" s="200"/>
      <c r="F3" s="201"/>
      <c r="G3" s="199" t="s">
        <v>2</v>
      </c>
      <c r="H3" s="200"/>
      <c r="I3" s="200"/>
      <c r="J3" s="200"/>
      <c r="K3" s="201"/>
    </row>
    <row r="4" spans="1:11" ht="45" x14ac:dyDescent="0.25">
      <c r="A4" s="111" t="s">
        <v>93</v>
      </c>
      <c r="B4" s="34" t="s">
        <v>110</v>
      </c>
      <c r="C4" s="110" t="s">
        <v>1</v>
      </c>
      <c r="D4" s="110" t="s">
        <v>85</v>
      </c>
      <c r="E4" s="110" t="s">
        <v>92</v>
      </c>
      <c r="F4" s="1" t="s">
        <v>85</v>
      </c>
      <c r="G4" s="192" t="s">
        <v>78</v>
      </c>
      <c r="H4" s="34" t="s">
        <v>1</v>
      </c>
      <c r="I4" s="191" t="s">
        <v>85</v>
      </c>
      <c r="J4" s="191" t="s">
        <v>92</v>
      </c>
      <c r="K4" s="1" t="s">
        <v>85</v>
      </c>
    </row>
    <row r="5" spans="1:11" x14ac:dyDescent="0.25">
      <c r="A5" s="202">
        <v>2013</v>
      </c>
      <c r="B5" s="140" t="s">
        <v>56</v>
      </c>
      <c r="C5" s="13">
        <v>413</v>
      </c>
      <c r="D5" s="3">
        <f t="shared" ref="D5:D10" si="0">C5/$C$11</f>
        <v>0.11494572780406345</v>
      </c>
      <c r="E5" s="68">
        <v>9973.7106722000008</v>
      </c>
      <c r="F5" s="7">
        <f t="shared" ref="F5:F10" si="1">E5/$E$11</f>
        <v>9.41527777137455E-2</v>
      </c>
      <c r="G5" s="250" t="s">
        <v>79</v>
      </c>
      <c r="H5" s="221">
        <f>SUM(C5:C7)</f>
        <v>1528</v>
      </c>
      <c r="I5" s="222">
        <f>H5/$H$11</f>
        <v>0.42527136097968271</v>
      </c>
      <c r="J5" s="220">
        <f>SUM(E5:E7)</f>
        <v>41390.465652600004</v>
      </c>
      <c r="K5" s="224">
        <f>J5/$J$11</f>
        <v>0.39072993393722139</v>
      </c>
    </row>
    <row r="6" spans="1:11" x14ac:dyDescent="0.25">
      <c r="A6" s="202"/>
      <c r="B6" s="140" t="s">
        <v>57</v>
      </c>
      <c r="C6" s="13">
        <v>485</v>
      </c>
      <c r="D6" s="3">
        <f t="shared" si="0"/>
        <v>0.13498469245755637</v>
      </c>
      <c r="E6" s="68">
        <v>16314.083581120001</v>
      </c>
      <c r="F6" s="7">
        <f t="shared" si="1"/>
        <v>0.15400650124111151</v>
      </c>
      <c r="G6" s="251"/>
      <c r="H6" s="221"/>
      <c r="I6" s="222"/>
      <c r="J6" s="220"/>
      <c r="K6" s="225"/>
    </row>
    <row r="7" spans="1:11" x14ac:dyDescent="0.25">
      <c r="A7" s="202"/>
      <c r="B7" s="140" t="s">
        <v>58</v>
      </c>
      <c r="C7" s="13">
        <v>630</v>
      </c>
      <c r="D7" s="3">
        <f t="shared" si="0"/>
        <v>0.17534094071806289</v>
      </c>
      <c r="E7" s="68">
        <v>15102.671399280001</v>
      </c>
      <c r="F7" s="7">
        <f t="shared" si="1"/>
        <v>0.14257065498236438</v>
      </c>
      <c r="G7" s="252"/>
      <c r="H7" s="221"/>
      <c r="I7" s="222"/>
      <c r="J7" s="220"/>
      <c r="K7" s="226"/>
    </row>
    <row r="8" spans="1:11" x14ac:dyDescent="0.25">
      <c r="A8" s="202"/>
      <c r="B8" s="140" t="s">
        <v>59</v>
      </c>
      <c r="C8" s="13">
        <v>690</v>
      </c>
      <c r="D8" s="3">
        <f t="shared" si="0"/>
        <v>0.192040077929307</v>
      </c>
      <c r="E8" s="68">
        <v>18065.73556225</v>
      </c>
      <c r="F8" s="7">
        <f t="shared" si="1"/>
        <v>0.17054226260732688</v>
      </c>
      <c r="G8" s="250" t="s">
        <v>80</v>
      </c>
      <c r="H8" s="221">
        <f>SUM(C8:C10)</f>
        <v>2065</v>
      </c>
      <c r="I8" s="222">
        <f>H8/$H$11</f>
        <v>0.57472863902031723</v>
      </c>
      <c r="J8" s="220">
        <f t="shared" ref="J8" si="2">SUM(E8:E10)</f>
        <v>64540.670043930004</v>
      </c>
      <c r="K8" s="224">
        <f>J8/$J$11</f>
        <v>0.60927006606277867</v>
      </c>
    </row>
    <row r="9" spans="1:11" x14ac:dyDescent="0.25">
      <c r="A9" s="202"/>
      <c r="B9" s="140" t="s">
        <v>60</v>
      </c>
      <c r="C9" s="13">
        <v>725</v>
      </c>
      <c r="D9" s="3">
        <f t="shared" si="0"/>
        <v>0.20178124130253269</v>
      </c>
      <c r="E9" s="68">
        <v>28072.840739880001</v>
      </c>
      <c r="F9" s="7">
        <f t="shared" si="1"/>
        <v>0.26501028762971701</v>
      </c>
      <c r="G9" s="251"/>
      <c r="H9" s="221"/>
      <c r="I9" s="222"/>
      <c r="J9" s="220"/>
      <c r="K9" s="225"/>
    </row>
    <row r="10" spans="1:11" x14ac:dyDescent="0.25">
      <c r="A10" s="202"/>
      <c r="B10" s="140" t="s">
        <v>61</v>
      </c>
      <c r="C10" s="13">
        <v>650</v>
      </c>
      <c r="D10" s="3">
        <f t="shared" si="0"/>
        <v>0.1809073197884776</v>
      </c>
      <c r="E10" s="68">
        <v>18402.093741799999</v>
      </c>
      <c r="F10" s="7">
        <f t="shared" si="1"/>
        <v>0.17371751582573469</v>
      </c>
      <c r="G10" s="252"/>
      <c r="H10" s="221"/>
      <c r="I10" s="222"/>
      <c r="J10" s="220"/>
      <c r="K10" s="226"/>
    </row>
    <row r="11" spans="1:11" x14ac:dyDescent="0.25">
      <c r="A11" s="203" t="s">
        <v>111</v>
      </c>
      <c r="B11" s="204"/>
      <c r="C11" s="4">
        <f>SUM(C5:C10)</f>
        <v>3593</v>
      </c>
      <c r="D11" s="5">
        <f>SUM(D5:D10)</f>
        <v>1</v>
      </c>
      <c r="E11" s="69">
        <f>SUM(E5:E10)</f>
        <v>105931.13569653001</v>
      </c>
      <c r="F11" s="8">
        <f>SUM(F5:F10)</f>
        <v>1</v>
      </c>
      <c r="G11" s="76" t="s">
        <v>109</v>
      </c>
      <c r="H11" s="73">
        <f>SUM(H5:H10)</f>
        <v>3593</v>
      </c>
      <c r="I11" s="72">
        <f>SUM(I5:I10)</f>
        <v>1</v>
      </c>
      <c r="J11" s="70">
        <f>SUM(J5:J10)</f>
        <v>105931.13569653001</v>
      </c>
      <c r="K11" s="11">
        <f>SUM(K5:K10)</f>
        <v>1</v>
      </c>
    </row>
    <row r="12" spans="1:11" x14ac:dyDescent="0.25">
      <c r="A12" s="205">
        <v>2014</v>
      </c>
      <c r="B12" s="141" t="s">
        <v>56</v>
      </c>
      <c r="C12" s="13">
        <v>435</v>
      </c>
      <c r="D12" s="6">
        <f t="shared" ref="D12:D17" si="3">C12/$C$18</f>
        <v>0.10194516053433325</v>
      </c>
      <c r="E12" s="68">
        <v>10804.108731100001</v>
      </c>
      <c r="F12" s="7">
        <f t="shared" ref="F12:F17" si="4">E12/$E$18</f>
        <v>9.073295584116986E-2</v>
      </c>
      <c r="G12" s="250" t="s">
        <v>79</v>
      </c>
      <c r="H12" s="221">
        <f>SUM(C12:C14)</f>
        <v>1828</v>
      </c>
      <c r="I12" s="223">
        <f>H12/$H$18</f>
        <v>0.42840403093508322</v>
      </c>
      <c r="J12" s="220">
        <f>SUM(E12:E14)</f>
        <v>51146.09239451</v>
      </c>
      <c r="K12" s="224">
        <f>J12/$J$18</f>
        <v>0.42952512402260806</v>
      </c>
    </row>
    <row r="13" spans="1:11" x14ac:dyDescent="0.25">
      <c r="A13" s="205"/>
      <c r="B13" s="141" t="s">
        <v>57</v>
      </c>
      <c r="C13" s="13">
        <v>576</v>
      </c>
      <c r="D13" s="6">
        <f t="shared" si="3"/>
        <v>0.13498945394891024</v>
      </c>
      <c r="E13" s="68">
        <v>19139.793546650002</v>
      </c>
      <c r="F13" s="7">
        <f t="shared" si="4"/>
        <v>0.1607360760521051</v>
      </c>
      <c r="G13" s="251"/>
      <c r="H13" s="221"/>
      <c r="I13" s="223"/>
      <c r="J13" s="220"/>
      <c r="K13" s="225"/>
    </row>
    <row r="14" spans="1:11" x14ac:dyDescent="0.25">
      <c r="A14" s="205"/>
      <c r="B14" s="141" t="s">
        <v>58</v>
      </c>
      <c r="C14" s="13">
        <v>817</v>
      </c>
      <c r="D14" s="6">
        <f t="shared" si="3"/>
        <v>0.19146941645183971</v>
      </c>
      <c r="E14" s="68">
        <v>21202.190116759997</v>
      </c>
      <c r="F14" s="7">
        <f t="shared" si="4"/>
        <v>0.17805609212933302</v>
      </c>
      <c r="G14" s="252"/>
      <c r="H14" s="221"/>
      <c r="I14" s="223"/>
      <c r="J14" s="220"/>
      <c r="K14" s="226"/>
    </row>
    <row r="15" spans="1:11" x14ac:dyDescent="0.25">
      <c r="A15" s="205"/>
      <c r="B15" s="141" t="s">
        <v>59</v>
      </c>
      <c r="C15" s="13">
        <v>945</v>
      </c>
      <c r="D15" s="6">
        <f t="shared" si="3"/>
        <v>0.22146707288493087</v>
      </c>
      <c r="E15" s="68">
        <v>26142.744363530001</v>
      </c>
      <c r="F15" s="7">
        <f t="shared" si="4"/>
        <v>0.21954688988599785</v>
      </c>
      <c r="G15" s="250" t="s">
        <v>80</v>
      </c>
      <c r="H15" s="221">
        <f t="shared" ref="H15" si="5">SUM(C15:C17)</f>
        <v>2439</v>
      </c>
      <c r="I15" s="223">
        <f t="shared" ref="I15" si="6">H15/$H$18</f>
        <v>0.57159596906491683</v>
      </c>
      <c r="J15" s="220">
        <f t="shared" ref="J15" si="7">SUM(E15:E17)</f>
        <v>67929.811514239991</v>
      </c>
      <c r="K15" s="224">
        <f t="shared" ref="K15" si="8">J15/$J$18</f>
        <v>0.57047487597739199</v>
      </c>
    </row>
    <row r="16" spans="1:11" x14ac:dyDescent="0.25">
      <c r="A16" s="205"/>
      <c r="B16" s="141" t="s">
        <v>60</v>
      </c>
      <c r="C16" s="13">
        <v>792</v>
      </c>
      <c r="D16" s="6">
        <f t="shared" si="3"/>
        <v>0.18561049917975159</v>
      </c>
      <c r="E16" s="68">
        <v>21538.53438637</v>
      </c>
      <c r="F16" s="7">
        <f t="shared" si="4"/>
        <v>0.18088071288440827</v>
      </c>
      <c r="G16" s="251"/>
      <c r="H16" s="221"/>
      <c r="I16" s="223"/>
      <c r="J16" s="220"/>
      <c r="K16" s="225"/>
    </row>
    <row r="17" spans="1:11" x14ac:dyDescent="0.25">
      <c r="A17" s="205"/>
      <c r="B17" s="141" t="s">
        <v>61</v>
      </c>
      <c r="C17" s="13">
        <v>702</v>
      </c>
      <c r="D17" s="6">
        <f t="shared" si="3"/>
        <v>0.16451839700023435</v>
      </c>
      <c r="E17" s="68">
        <v>20248.532764340001</v>
      </c>
      <c r="F17" s="7">
        <f t="shared" si="4"/>
        <v>0.17004727320698579</v>
      </c>
      <c r="G17" s="252"/>
      <c r="H17" s="221"/>
      <c r="I17" s="223"/>
      <c r="J17" s="220"/>
      <c r="K17" s="226"/>
    </row>
    <row r="18" spans="1:11" ht="15.75" thickBot="1" x14ac:dyDescent="0.3">
      <c r="A18" s="206" t="s">
        <v>112</v>
      </c>
      <c r="B18" s="207"/>
      <c r="C18" s="101">
        <f>SUM(C12:C17)</f>
        <v>4267</v>
      </c>
      <c r="D18" s="102">
        <f>SUM(D12:D17)</f>
        <v>1</v>
      </c>
      <c r="E18" s="136">
        <f>SUM(E12:E17)</f>
        <v>119075.90390875001</v>
      </c>
      <c r="F18" s="103">
        <f>SUM(F12:F17)</f>
        <v>1</v>
      </c>
      <c r="G18" s="295" t="s">
        <v>109</v>
      </c>
      <c r="H18" s="104">
        <f>SUM(H12:H17)</f>
        <v>4267</v>
      </c>
      <c r="I18" s="105">
        <f>SUM(I12:I17)</f>
        <v>1</v>
      </c>
      <c r="J18" s="107">
        <f>SUM(J12:J17)</f>
        <v>119075.90390874998</v>
      </c>
      <c r="K18" s="106">
        <f>SUM(K12:K17)</f>
        <v>1</v>
      </c>
    </row>
    <row r="19" spans="1:11" x14ac:dyDescent="0.25">
      <c r="A19" s="208" t="s">
        <v>76</v>
      </c>
      <c r="B19" s="209"/>
      <c r="C19" s="212">
        <f>C18-C11</f>
        <v>674</v>
      </c>
      <c r="D19" s="214">
        <f>(C18/C11)-1</f>
        <v>0.18758697467297525</v>
      </c>
      <c r="E19" s="216">
        <f>E18-E11</f>
        <v>13144.768212220006</v>
      </c>
      <c r="F19" s="218">
        <f>(E18/E11)-1</f>
        <v>0.12408786260799598</v>
      </c>
      <c r="G19" s="296" t="s">
        <v>81</v>
      </c>
      <c r="H19" s="137">
        <f>H12-H5</f>
        <v>300</v>
      </c>
      <c r="I19" s="81">
        <f>(H12/H5)-1</f>
        <v>0.19633507853403143</v>
      </c>
      <c r="J19" s="138">
        <f>J12-J5</f>
        <v>9755.6267419099968</v>
      </c>
      <c r="K19" s="139">
        <f>(J12/J5)-1</f>
        <v>0.2356974387239632</v>
      </c>
    </row>
    <row r="20" spans="1:11" ht="15.75" thickBot="1" x14ac:dyDescent="0.3">
      <c r="A20" s="210"/>
      <c r="B20" s="211"/>
      <c r="C20" s="213"/>
      <c r="D20" s="215"/>
      <c r="E20" s="217"/>
      <c r="F20" s="219"/>
      <c r="G20" s="297" t="s">
        <v>82</v>
      </c>
      <c r="H20" s="45">
        <f>H15-H8</f>
        <v>374</v>
      </c>
      <c r="I20" s="46">
        <f>(H15/H8)-1</f>
        <v>0.18111380145278444</v>
      </c>
      <c r="J20" s="298">
        <f>J15-J8</f>
        <v>3389.1414703099872</v>
      </c>
      <c r="K20" s="82">
        <f>(J15/J8)-1</f>
        <v>5.2511718084165437E-2</v>
      </c>
    </row>
  </sheetData>
  <mergeCells count="31">
    <mergeCell ref="J15:J17"/>
    <mergeCell ref="I5:I7"/>
    <mergeCell ref="I8:I10"/>
    <mergeCell ref="I15:I17"/>
    <mergeCell ref="G3:K3"/>
    <mergeCell ref="K5:K7"/>
    <mergeCell ref="K8:K10"/>
    <mergeCell ref="H12:H14"/>
    <mergeCell ref="H15:H17"/>
    <mergeCell ref="K12:K14"/>
    <mergeCell ref="K15:K17"/>
    <mergeCell ref="G5:G7"/>
    <mergeCell ref="G8:G10"/>
    <mergeCell ref="G12:G14"/>
    <mergeCell ref="G15:G17"/>
    <mergeCell ref="I12:I14"/>
    <mergeCell ref="J12:J14"/>
    <mergeCell ref="H5:H7"/>
    <mergeCell ref="H8:H10"/>
    <mergeCell ref="J5:J7"/>
    <mergeCell ref="J8:J10"/>
    <mergeCell ref="A19:B20"/>
    <mergeCell ref="C19:C20"/>
    <mergeCell ref="D19:D20"/>
    <mergeCell ref="E19:E20"/>
    <mergeCell ref="F19:F20"/>
    <mergeCell ref="A3:F3"/>
    <mergeCell ref="A5:A10"/>
    <mergeCell ref="A11:B11"/>
    <mergeCell ref="A12:A17"/>
    <mergeCell ref="A18:B18"/>
  </mergeCells>
  <printOptions horizontalCentered="1"/>
  <pageMargins left="0.31496062992125984" right="0.31496062992125984" top="0.19685039370078741" bottom="0.39370078740157483" header="0.31496062992125984" footer="0.31496062992125984"/>
  <pageSetup paperSize="9" scale="60" orientation="landscape" horizontalDpi="300" verticalDpi="300" r:id="rId1"/>
  <headerFooter>
    <oddFooter>Stránka &amp;P z &amp;N</oddFooter>
  </headerFooter>
  <ignoredErrors>
    <ignoredError sqref="H18:K18 H5:H10 J5:K10 H19:H20 K19:K20 H11:H17 J11:K17" formulaRange="1"/>
    <ignoredError sqref="I5:I10 I19:I20 I11:I17 J19:J20" formula="1" formulaRange="1"/>
    <ignoredError sqref="D19:E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L16" sqref="L16"/>
    </sheetView>
  </sheetViews>
  <sheetFormatPr defaultRowHeight="15" x14ac:dyDescent="0.25"/>
  <cols>
    <col min="1" max="1" width="15.7109375" customWidth="1"/>
    <col min="2" max="2" width="27.140625" customWidth="1"/>
    <col min="3" max="3" width="13.5703125" customWidth="1"/>
    <col min="4" max="4" width="9.140625" customWidth="1"/>
    <col min="5" max="5" width="15.42578125" customWidth="1"/>
    <col min="6" max="6" width="9.140625" customWidth="1"/>
    <col min="7" max="7" width="12.7109375" customWidth="1"/>
    <col min="8" max="8" width="9.28515625" customWidth="1"/>
    <col min="9" max="9" width="14.7109375" customWidth="1"/>
    <col min="10" max="10" width="8.85546875" customWidth="1"/>
    <col min="11" max="11" width="12.7109375" customWidth="1"/>
    <col min="12" max="12" width="9.28515625" customWidth="1"/>
    <col min="13" max="13" width="14.7109375" customWidth="1"/>
    <col min="14" max="14" width="12.28515625" customWidth="1"/>
  </cols>
  <sheetData>
    <row r="1" spans="1:14" ht="18.75" x14ac:dyDescent="0.3">
      <c r="A1" s="33" t="s">
        <v>125</v>
      </c>
    </row>
    <row r="2" spans="1:14" ht="15.75" thickBot="1" x14ac:dyDescent="0.3"/>
    <row r="3" spans="1:14" ht="23.25" customHeight="1" thickBot="1" x14ac:dyDescent="0.3">
      <c r="A3" s="233" t="s">
        <v>126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</row>
    <row r="4" spans="1:14" x14ac:dyDescent="0.25">
      <c r="A4" s="236" t="s">
        <v>18</v>
      </c>
      <c r="B4" s="238" t="s">
        <v>25</v>
      </c>
      <c r="C4" s="240" t="s">
        <v>22</v>
      </c>
      <c r="D4" s="241"/>
      <c r="E4" s="241"/>
      <c r="F4" s="242"/>
      <c r="G4" s="240" t="s">
        <v>23</v>
      </c>
      <c r="H4" s="241"/>
      <c r="I4" s="241"/>
      <c r="J4" s="242"/>
      <c r="K4" s="240" t="s">
        <v>8</v>
      </c>
      <c r="L4" s="241"/>
      <c r="M4" s="241"/>
      <c r="N4" s="242"/>
    </row>
    <row r="5" spans="1:14" ht="47.25" customHeight="1" x14ac:dyDescent="0.25">
      <c r="A5" s="237"/>
      <c r="B5" s="239"/>
      <c r="C5" s="116" t="s">
        <v>1</v>
      </c>
      <c r="D5" s="115" t="s">
        <v>9</v>
      </c>
      <c r="E5" s="115" t="s">
        <v>92</v>
      </c>
      <c r="F5" s="1" t="s">
        <v>9</v>
      </c>
      <c r="G5" s="116" t="s">
        <v>1</v>
      </c>
      <c r="H5" s="115" t="s">
        <v>9</v>
      </c>
      <c r="I5" s="115" t="s">
        <v>92</v>
      </c>
      <c r="J5" s="1" t="s">
        <v>9</v>
      </c>
      <c r="K5" s="116" t="s">
        <v>1</v>
      </c>
      <c r="L5" s="115" t="s">
        <v>9</v>
      </c>
      <c r="M5" s="115" t="s">
        <v>92</v>
      </c>
      <c r="N5" s="1" t="s">
        <v>9</v>
      </c>
    </row>
    <row r="6" spans="1:14" ht="15" customHeight="1" x14ac:dyDescent="0.25">
      <c r="A6" s="227" t="s">
        <v>113</v>
      </c>
      <c r="B6" s="143" t="s">
        <v>5</v>
      </c>
      <c r="C6" s="150">
        <v>1308</v>
      </c>
      <c r="D6" s="15">
        <f>C6/$C$9</f>
        <v>0.38470588235294118</v>
      </c>
      <c r="E6" s="13">
        <v>19858.95984069</v>
      </c>
      <c r="F6" s="17">
        <f>E6/$E$9</f>
        <v>0.22557160125663236</v>
      </c>
      <c r="G6" s="150">
        <v>97</v>
      </c>
      <c r="H6" s="15">
        <f>G6/$G$9</f>
        <v>0.50259067357512954</v>
      </c>
      <c r="I6" s="13">
        <v>8328.4740000000002</v>
      </c>
      <c r="J6" s="17">
        <f>I6/$I$9</f>
        <v>0.46546642787152226</v>
      </c>
      <c r="K6" s="150">
        <f>C6+G6</f>
        <v>1405</v>
      </c>
      <c r="L6" s="15">
        <f>K6/$K$9</f>
        <v>0.39103812969663232</v>
      </c>
      <c r="M6" s="13">
        <f>E6+I6</f>
        <v>28187.433840689999</v>
      </c>
      <c r="N6" s="17">
        <f>M6/$M$9</f>
        <v>0.26609205740454778</v>
      </c>
    </row>
    <row r="7" spans="1:14" x14ac:dyDescent="0.25">
      <c r="A7" s="227"/>
      <c r="B7" s="143" t="s">
        <v>6</v>
      </c>
      <c r="C7" s="150">
        <v>788</v>
      </c>
      <c r="D7" s="15">
        <f>C7/$C$9</f>
        <v>0.23176470588235293</v>
      </c>
      <c r="E7" s="13">
        <v>21851.370177700002</v>
      </c>
      <c r="F7" s="17">
        <f>E7/$E$9</f>
        <v>0.2482027558430247</v>
      </c>
      <c r="G7" s="150">
        <v>53</v>
      </c>
      <c r="H7" s="15">
        <f>G7/$G$9</f>
        <v>0.27461139896373055</v>
      </c>
      <c r="I7" s="13">
        <v>2857.1871000000001</v>
      </c>
      <c r="J7" s="17">
        <f>I7/$I$9</f>
        <v>0.15968407576196958</v>
      </c>
      <c r="K7" s="150">
        <f t="shared" ref="K7:K8" si="0">C7+G7</f>
        <v>841</v>
      </c>
      <c r="L7" s="15">
        <f>K7/$K$9</f>
        <v>0.23406623991093795</v>
      </c>
      <c r="M7" s="13">
        <f t="shared" ref="M7:M8" si="1">E7+I7</f>
        <v>24708.557277700002</v>
      </c>
      <c r="N7" s="17">
        <f>M7/$M$9</f>
        <v>0.23325113164541844</v>
      </c>
    </row>
    <row r="8" spans="1:14" x14ac:dyDescent="0.25">
      <c r="A8" s="227"/>
      <c r="B8" s="143" t="s">
        <v>7</v>
      </c>
      <c r="C8" s="150">
        <v>1304</v>
      </c>
      <c r="D8" s="15">
        <f>C8/$C$9</f>
        <v>0.3835294117647059</v>
      </c>
      <c r="E8" s="13">
        <v>46328.056596139999</v>
      </c>
      <c r="F8" s="17">
        <f>E8/$E$9</f>
        <v>0.52622564290034302</v>
      </c>
      <c r="G8" s="150">
        <v>43</v>
      </c>
      <c r="H8" s="15">
        <f>G8/$G$9</f>
        <v>0.22279792746113988</v>
      </c>
      <c r="I8" s="13">
        <v>6707.087982</v>
      </c>
      <c r="J8" s="17">
        <f>I8/$I$9</f>
        <v>0.37484949636650805</v>
      </c>
      <c r="K8" s="150">
        <f t="shared" si="0"/>
        <v>1347</v>
      </c>
      <c r="L8" s="15">
        <f>K8/$K$9</f>
        <v>0.37489563039242974</v>
      </c>
      <c r="M8" s="13">
        <f t="shared" si="1"/>
        <v>53035.144578139996</v>
      </c>
      <c r="N8" s="17">
        <f>M8/$M$9</f>
        <v>0.50065681095003378</v>
      </c>
    </row>
    <row r="9" spans="1:14" x14ac:dyDescent="0.25">
      <c r="A9" s="227"/>
      <c r="B9" s="144" t="s">
        <v>8</v>
      </c>
      <c r="C9" s="151">
        <f t="shared" ref="C9:N9" si="2">SUM(C6:C8)</f>
        <v>3400</v>
      </c>
      <c r="D9" s="142">
        <f t="shared" si="2"/>
        <v>1</v>
      </c>
      <c r="E9" s="4">
        <f t="shared" si="2"/>
        <v>88038.386614529998</v>
      </c>
      <c r="F9" s="8">
        <f t="shared" si="2"/>
        <v>1</v>
      </c>
      <c r="G9" s="151">
        <f t="shared" si="2"/>
        <v>193</v>
      </c>
      <c r="H9" s="142">
        <f t="shared" si="2"/>
        <v>1</v>
      </c>
      <c r="I9" s="4">
        <f t="shared" si="2"/>
        <v>17892.749082000002</v>
      </c>
      <c r="J9" s="8">
        <f t="shared" si="2"/>
        <v>1</v>
      </c>
      <c r="K9" s="151">
        <f t="shared" si="2"/>
        <v>3593</v>
      </c>
      <c r="L9" s="142">
        <f t="shared" si="2"/>
        <v>1</v>
      </c>
      <c r="M9" s="4">
        <f>SUM(M6:M8)</f>
        <v>105931.13569652999</v>
      </c>
      <c r="N9" s="8">
        <f t="shared" si="2"/>
        <v>1</v>
      </c>
    </row>
    <row r="10" spans="1:14" ht="15" customHeight="1" x14ac:dyDescent="0.25">
      <c r="A10" s="228" t="s">
        <v>114</v>
      </c>
      <c r="B10" s="145" t="s">
        <v>5</v>
      </c>
      <c r="C10" s="150">
        <v>1524</v>
      </c>
      <c r="D10" s="15">
        <f>C10/$C$13</f>
        <v>0.381285964473355</v>
      </c>
      <c r="E10" s="13">
        <v>27885.71829687</v>
      </c>
      <c r="F10" s="17">
        <f>E10/$E$13</f>
        <v>0.28452872177038058</v>
      </c>
      <c r="G10" s="150">
        <v>91</v>
      </c>
      <c r="H10" s="15">
        <f>G10/$G$13</f>
        <v>0.33703703703703702</v>
      </c>
      <c r="I10" s="13">
        <v>9249.8694429999996</v>
      </c>
      <c r="J10" s="17">
        <f>I10/$I$13</f>
        <v>0.43902300224599988</v>
      </c>
      <c r="K10" s="150">
        <f>C10+G10</f>
        <v>1615</v>
      </c>
      <c r="L10" s="15">
        <f>K10/$K$13</f>
        <v>0.37848605577689243</v>
      </c>
      <c r="M10" s="13">
        <f>E10+I10</f>
        <v>37135.587739869996</v>
      </c>
      <c r="N10" s="17">
        <f>M10/$M$13</f>
        <v>0.31186484016386445</v>
      </c>
    </row>
    <row r="11" spans="1:14" x14ac:dyDescent="0.25">
      <c r="A11" s="228"/>
      <c r="B11" s="145" t="s">
        <v>6</v>
      </c>
      <c r="C11" s="150">
        <v>724</v>
      </c>
      <c r="D11" s="15">
        <f>C11/$C$13</f>
        <v>0.18113585188891668</v>
      </c>
      <c r="E11" s="13">
        <v>16722.70119132</v>
      </c>
      <c r="F11" s="17">
        <f>E11/$E$13</f>
        <v>0.17062815968589792</v>
      </c>
      <c r="G11" s="150">
        <v>86</v>
      </c>
      <c r="H11" s="15">
        <f>G11/$G$13</f>
        <v>0.31851851851851853</v>
      </c>
      <c r="I11" s="13">
        <v>4107.6262999999999</v>
      </c>
      <c r="J11" s="17">
        <f>I11/$I$13</f>
        <v>0.19495869011376579</v>
      </c>
      <c r="K11" s="150">
        <f t="shared" ref="K11:K12" si="3">C11+G11</f>
        <v>810</v>
      </c>
      <c r="L11" s="15">
        <f>K11/$K$13</f>
        <v>0.18982891961565504</v>
      </c>
      <c r="M11" s="13">
        <f t="shared" ref="M11:M12" si="4">E11+I11</f>
        <v>20830.32749132</v>
      </c>
      <c r="N11" s="17">
        <f>M11/$M$13</f>
        <v>0.17493318805526478</v>
      </c>
    </row>
    <row r="12" spans="1:14" x14ac:dyDescent="0.25">
      <c r="A12" s="228"/>
      <c r="B12" s="145" t="s">
        <v>7</v>
      </c>
      <c r="C12" s="150">
        <v>1749</v>
      </c>
      <c r="D12" s="15">
        <f>C12/$C$13</f>
        <v>0.43757818363772827</v>
      </c>
      <c r="E12" s="13">
        <v>53398.270744559995</v>
      </c>
      <c r="F12" s="17">
        <f>E12/$E$13</f>
        <v>0.54484311854372147</v>
      </c>
      <c r="G12" s="150">
        <v>93</v>
      </c>
      <c r="H12" s="15">
        <f>G12/$G$13</f>
        <v>0.34444444444444444</v>
      </c>
      <c r="I12" s="13">
        <v>7711.7179329999999</v>
      </c>
      <c r="J12" s="17">
        <f>I12/$I$13</f>
        <v>0.3660183076402343</v>
      </c>
      <c r="K12" s="150">
        <f t="shared" si="3"/>
        <v>1842</v>
      </c>
      <c r="L12" s="15">
        <f>K12/$K$13</f>
        <v>0.43168502460745256</v>
      </c>
      <c r="M12" s="13">
        <f t="shared" si="4"/>
        <v>61109.988677559995</v>
      </c>
      <c r="N12" s="17">
        <f>M12/$M$13</f>
        <v>0.51320197178087079</v>
      </c>
    </row>
    <row r="13" spans="1:14" ht="15.75" thickBot="1" x14ac:dyDescent="0.3">
      <c r="A13" s="229"/>
      <c r="B13" s="146" t="s">
        <v>8</v>
      </c>
      <c r="C13" s="163">
        <f t="shared" ref="C13:N13" si="5">SUM(C10:C12)</f>
        <v>3997</v>
      </c>
      <c r="D13" s="79">
        <f t="shared" si="5"/>
        <v>0.99999999999999989</v>
      </c>
      <c r="E13" s="78">
        <f t="shared" si="5"/>
        <v>98006.690232749999</v>
      </c>
      <c r="F13" s="80">
        <f t="shared" si="5"/>
        <v>1</v>
      </c>
      <c r="G13" s="163">
        <f t="shared" si="5"/>
        <v>270</v>
      </c>
      <c r="H13" s="79">
        <f t="shared" si="5"/>
        <v>1</v>
      </c>
      <c r="I13" s="78">
        <f t="shared" si="5"/>
        <v>21069.213675999999</v>
      </c>
      <c r="J13" s="80">
        <f t="shared" si="5"/>
        <v>1</v>
      </c>
      <c r="K13" s="163">
        <f t="shared" si="5"/>
        <v>4267</v>
      </c>
      <c r="L13" s="79">
        <f t="shared" si="5"/>
        <v>1</v>
      </c>
      <c r="M13" s="78">
        <f t="shared" si="5"/>
        <v>119075.90390874998</v>
      </c>
      <c r="N13" s="80">
        <f t="shared" si="5"/>
        <v>1</v>
      </c>
    </row>
    <row r="14" spans="1:14" x14ac:dyDescent="0.25">
      <c r="A14" s="230" t="s">
        <v>76</v>
      </c>
      <c r="B14" s="147" t="s">
        <v>5</v>
      </c>
      <c r="C14" s="152">
        <f>C10-C6</f>
        <v>216</v>
      </c>
      <c r="D14" s="32">
        <f>(C10/C6)-1</f>
        <v>0.16513761467889898</v>
      </c>
      <c r="E14" s="39">
        <f>E10-E6</f>
        <v>8026.7584561799995</v>
      </c>
      <c r="F14" s="49">
        <f>(E10/E6)-1</f>
        <v>0.40418826164971544</v>
      </c>
      <c r="G14" s="152">
        <f>G10-G6</f>
        <v>-6</v>
      </c>
      <c r="H14" s="32">
        <f>(G10/G6)-1</f>
        <v>-6.1855670103092786E-2</v>
      </c>
      <c r="I14" s="39">
        <f>I10-I6</f>
        <v>921.39544299999943</v>
      </c>
      <c r="J14" s="49">
        <f>(I10/I6)-1</f>
        <v>0.11063196487135563</v>
      </c>
      <c r="K14" s="152">
        <f>K10-K6</f>
        <v>210</v>
      </c>
      <c r="L14" s="32">
        <f>(K10/K6)-1</f>
        <v>0.14946619217081847</v>
      </c>
      <c r="M14" s="39">
        <f>M10-M6</f>
        <v>8948.1538991799971</v>
      </c>
      <c r="N14" s="49">
        <f>(M10/M6)-1</f>
        <v>0.31745188120895484</v>
      </c>
    </row>
    <row r="15" spans="1:14" x14ac:dyDescent="0.25">
      <c r="A15" s="231"/>
      <c r="B15" s="148" t="s">
        <v>6</v>
      </c>
      <c r="C15" s="56">
        <f>C11-C7</f>
        <v>-64</v>
      </c>
      <c r="D15" s="31">
        <f>(C11/C7)-1</f>
        <v>-8.1218274111675148E-2</v>
      </c>
      <c r="E15" s="42">
        <f>E11-E7</f>
        <v>-5128.668986380002</v>
      </c>
      <c r="F15" s="37">
        <f>(E11/E7)-1</f>
        <v>-0.23470697465067736</v>
      </c>
      <c r="G15" s="53">
        <f>G11-G7</f>
        <v>33</v>
      </c>
      <c r="H15" s="29">
        <f>(G11/G7)-1</f>
        <v>0.62264150943396235</v>
      </c>
      <c r="I15" s="42">
        <f>I11-I7</f>
        <v>1250.4391999999998</v>
      </c>
      <c r="J15" s="37">
        <f>(I11/I7)-1</f>
        <v>0.43764694303708707</v>
      </c>
      <c r="K15" s="53">
        <f>K11-K7</f>
        <v>-31</v>
      </c>
      <c r="L15" s="29">
        <f>(K11/K7)-1</f>
        <v>-3.6860879904875188E-2</v>
      </c>
      <c r="M15" s="42">
        <f>M11-M7</f>
        <v>-3878.2297863800013</v>
      </c>
      <c r="N15" s="37">
        <f>(M11/M7)-1</f>
        <v>-0.1569589734759701</v>
      </c>
    </row>
    <row r="16" spans="1:14" x14ac:dyDescent="0.25">
      <c r="A16" s="231"/>
      <c r="B16" s="148" t="s">
        <v>7</v>
      </c>
      <c r="C16" s="53">
        <f>C12-C8</f>
        <v>445</v>
      </c>
      <c r="D16" s="29">
        <f>(C12/C8)-1</f>
        <v>0.34125766871165641</v>
      </c>
      <c r="E16" s="40">
        <f>E12-E8</f>
        <v>7070.2141484199965</v>
      </c>
      <c r="F16" s="38">
        <f>(E12/E8)-1</f>
        <v>0.1526119303914224</v>
      </c>
      <c r="G16" s="53">
        <f>G12-G8</f>
        <v>50</v>
      </c>
      <c r="H16" s="29">
        <f>(G12/G8)-1</f>
        <v>1.1627906976744184</v>
      </c>
      <c r="I16" s="40">
        <f>I12-I8</f>
        <v>1004.6299509999999</v>
      </c>
      <c r="J16" s="38">
        <f>(I12/I8)-1</f>
        <v>0.14978630870746801</v>
      </c>
      <c r="K16" s="53">
        <f>K12-K8</f>
        <v>495</v>
      </c>
      <c r="L16" s="29">
        <f>(K12/K8)-1</f>
        <v>0.36748329621380837</v>
      </c>
      <c r="M16" s="42">
        <f>M12-M8</f>
        <v>8074.8440994199991</v>
      </c>
      <c r="N16" s="37">
        <f>(M12/M8)-1</f>
        <v>0.15225458822918503</v>
      </c>
    </row>
    <row r="17" spans="1:14" ht="15.75" thickBot="1" x14ac:dyDescent="0.3">
      <c r="A17" s="232"/>
      <c r="B17" s="149" t="s">
        <v>8</v>
      </c>
      <c r="C17" s="153">
        <f>C13-C9</f>
        <v>597</v>
      </c>
      <c r="D17" s="46">
        <f>(C13/C9)-1</f>
        <v>0.1755882352941176</v>
      </c>
      <c r="E17" s="45">
        <f>E13-E9</f>
        <v>9968.3036182200012</v>
      </c>
      <c r="F17" s="82">
        <f>(E13/E9)-1</f>
        <v>0.11322678665007269</v>
      </c>
      <c r="G17" s="153">
        <f>G13-G9</f>
        <v>77</v>
      </c>
      <c r="H17" s="46">
        <f>(G13/G9)-1</f>
        <v>0.39896373056994827</v>
      </c>
      <c r="I17" s="87">
        <f>I13-I9</f>
        <v>3176.4645939999973</v>
      </c>
      <c r="J17" s="48">
        <f>(I13/I9)-1</f>
        <v>0.17752803548759877</v>
      </c>
      <c r="K17" s="153">
        <f>K13-K9</f>
        <v>674</v>
      </c>
      <c r="L17" s="46">
        <f>(K13/K9)-1</f>
        <v>0.18758697467297525</v>
      </c>
      <c r="M17" s="87">
        <f>M13-M9</f>
        <v>13144.768212219991</v>
      </c>
      <c r="N17" s="48">
        <f>(M13/M9)-1</f>
        <v>0.12408786260799598</v>
      </c>
    </row>
  </sheetData>
  <mergeCells count="9">
    <mergeCell ref="A6:A9"/>
    <mergeCell ref="A10:A13"/>
    <mergeCell ref="A14:A17"/>
    <mergeCell ref="A3:N3"/>
    <mergeCell ref="A4:A5"/>
    <mergeCell ref="B4:B5"/>
    <mergeCell ref="C4:F4"/>
    <mergeCell ref="G4:J4"/>
    <mergeCell ref="K4:N4"/>
  </mergeCells>
  <conditionalFormatting sqref="C14:N17">
    <cfRule type="cellIs" dxfId="11" priority="1" operator="greaterThan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39370078740157483" bottom="0.39370078740157483" header="0.11811023622047245" footer="0.11811023622047245"/>
  <pageSetup paperSize="9" scale="55" orientation="landscape" horizontalDpi="300" verticalDpi="300" r:id="rId1"/>
  <headerFooter>
    <oddFooter>Stránka &amp;P z &amp;N</oddFooter>
  </headerFooter>
  <ignoredErrors>
    <ignoredError sqref="D14:D17 L14:L17 K9 L6:L12 M9:M17 J14:J17 H14:H17 F14:F17 E14:E17 G14:G17 I14:I17 K14:K1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E7" sqref="E7"/>
    </sheetView>
  </sheetViews>
  <sheetFormatPr defaultRowHeight="15" x14ac:dyDescent="0.25"/>
  <cols>
    <col min="2" max="2" width="27.140625" customWidth="1"/>
    <col min="3" max="3" width="13.28515625" customWidth="1"/>
    <col min="4" max="4" width="11.140625" customWidth="1"/>
    <col min="5" max="5" width="13.28515625" customWidth="1"/>
    <col min="6" max="6" width="11" customWidth="1"/>
    <col min="7" max="7" width="9.85546875" customWidth="1"/>
    <col min="8" max="8" width="13.28515625" customWidth="1"/>
    <col min="9" max="9" width="10.85546875" customWidth="1"/>
    <col min="10" max="10" width="13.28515625" customWidth="1"/>
    <col min="11" max="11" width="11.140625" customWidth="1"/>
  </cols>
  <sheetData>
    <row r="1" spans="1:11" ht="18.75" x14ac:dyDescent="0.3">
      <c r="A1" s="33" t="s">
        <v>87</v>
      </c>
    </row>
    <row r="2" spans="1:11" ht="15.75" thickBot="1" x14ac:dyDescent="0.3"/>
    <row r="3" spans="1:11" ht="15" customHeight="1" x14ac:dyDescent="0.25">
      <c r="A3" s="199" t="s">
        <v>3</v>
      </c>
      <c r="B3" s="200"/>
      <c r="C3" s="200"/>
      <c r="D3" s="200"/>
      <c r="E3" s="200"/>
      <c r="F3" s="201"/>
      <c r="G3" s="199" t="s">
        <v>2</v>
      </c>
      <c r="H3" s="200"/>
      <c r="I3" s="200"/>
      <c r="J3" s="200"/>
      <c r="K3" s="201"/>
    </row>
    <row r="4" spans="1:11" ht="30" x14ac:dyDescent="0.25">
      <c r="A4" s="111" t="s">
        <v>93</v>
      </c>
      <c r="B4" s="34" t="s">
        <v>110</v>
      </c>
      <c r="C4" s="110" t="s">
        <v>4</v>
      </c>
      <c r="D4" s="110" t="s">
        <v>85</v>
      </c>
      <c r="E4" s="110" t="s">
        <v>83</v>
      </c>
      <c r="F4" s="1" t="s">
        <v>85</v>
      </c>
      <c r="G4" s="71" t="s">
        <v>78</v>
      </c>
      <c r="H4" s="28" t="s">
        <v>4</v>
      </c>
      <c r="I4" s="100" t="s">
        <v>85</v>
      </c>
      <c r="J4" s="67" t="s">
        <v>83</v>
      </c>
      <c r="K4" s="1" t="s">
        <v>85</v>
      </c>
    </row>
    <row r="5" spans="1:11" x14ac:dyDescent="0.25">
      <c r="A5" s="202">
        <v>2013</v>
      </c>
      <c r="B5" s="140" t="s">
        <v>56</v>
      </c>
      <c r="C5" s="13">
        <v>944</v>
      </c>
      <c r="D5" s="3">
        <f t="shared" ref="D5:D10" si="0">C5/$C$11</f>
        <v>0.16303972366148531</v>
      </c>
      <c r="E5" s="83">
        <v>12782.924567440001</v>
      </c>
      <c r="F5" s="12">
        <f t="shared" ref="F5:F10" si="1">E5/$E$11</f>
        <v>9.679598748315961E-2</v>
      </c>
      <c r="G5" s="250" t="s">
        <v>79</v>
      </c>
      <c r="H5" s="253">
        <f>SUM(C5:C7)</f>
        <v>2412</v>
      </c>
      <c r="I5" s="254">
        <f>H5/$H$11</f>
        <v>0.41658031088082903</v>
      </c>
      <c r="J5" s="221">
        <f>SUM(E5:E7)</f>
        <v>35317.723301229998</v>
      </c>
      <c r="K5" s="224">
        <f>J5/$J$11</f>
        <v>0.2674359755910059</v>
      </c>
    </row>
    <row r="6" spans="1:11" x14ac:dyDescent="0.25">
      <c r="A6" s="202"/>
      <c r="B6" s="140" t="s">
        <v>57</v>
      </c>
      <c r="C6" s="13">
        <v>701</v>
      </c>
      <c r="D6" s="3">
        <f t="shared" si="0"/>
        <v>0.12107081174438687</v>
      </c>
      <c r="E6" s="83">
        <v>8592.2886156799996</v>
      </c>
      <c r="F6" s="12">
        <f t="shared" si="1"/>
        <v>6.5063284767674881E-2</v>
      </c>
      <c r="G6" s="251"/>
      <c r="H6" s="253"/>
      <c r="I6" s="254"/>
      <c r="J6" s="221"/>
      <c r="K6" s="225"/>
    </row>
    <row r="7" spans="1:11" x14ac:dyDescent="0.25">
      <c r="A7" s="202"/>
      <c r="B7" s="140" t="s">
        <v>58</v>
      </c>
      <c r="C7" s="13">
        <v>767</v>
      </c>
      <c r="D7" s="3">
        <f t="shared" si="0"/>
        <v>0.13246977547495684</v>
      </c>
      <c r="E7" s="83">
        <v>13942.51011811</v>
      </c>
      <c r="F7" s="12">
        <f t="shared" si="1"/>
        <v>0.1055767033401714</v>
      </c>
      <c r="G7" s="252"/>
      <c r="H7" s="253"/>
      <c r="I7" s="254"/>
      <c r="J7" s="221"/>
      <c r="K7" s="226"/>
    </row>
    <row r="8" spans="1:11" x14ac:dyDescent="0.25">
      <c r="A8" s="202"/>
      <c r="B8" s="140" t="s">
        <v>59</v>
      </c>
      <c r="C8" s="13">
        <v>943</v>
      </c>
      <c r="D8" s="3">
        <f t="shared" si="0"/>
        <v>0.16286701208981003</v>
      </c>
      <c r="E8" s="83">
        <v>44918.166292670001</v>
      </c>
      <c r="F8" s="12">
        <f t="shared" si="1"/>
        <v>0.34013329573316164</v>
      </c>
      <c r="G8" s="250" t="s">
        <v>80</v>
      </c>
      <c r="H8" s="253">
        <f t="shared" ref="H8" si="2">SUM(C8:C10)</f>
        <v>3378</v>
      </c>
      <c r="I8" s="254">
        <f>H8/$H$11</f>
        <v>0.58341968911917097</v>
      </c>
      <c r="J8" s="221">
        <f t="shared" ref="J8" si="3">SUM(E8:E10)</f>
        <v>96742.756681619998</v>
      </c>
      <c r="K8" s="224">
        <f>J8/$J$11</f>
        <v>0.73256402440899404</v>
      </c>
    </row>
    <row r="9" spans="1:11" x14ac:dyDescent="0.25">
      <c r="A9" s="202"/>
      <c r="B9" s="140" t="s">
        <v>60</v>
      </c>
      <c r="C9" s="13">
        <v>1141</v>
      </c>
      <c r="D9" s="3">
        <f t="shared" si="0"/>
        <v>0.19706390328151988</v>
      </c>
      <c r="E9" s="83">
        <v>36288.75493771</v>
      </c>
      <c r="F9" s="12">
        <f t="shared" si="1"/>
        <v>0.27478890688889379</v>
      </c>
      <c r="G9" s="251"/>
      <c r="H9" s="253"/>
      <c r="I9" s="254"/>
      <c r="J9" s="221"/>
      <c r="K9" s="225"/>
    </row>
    <row r="10" spans="1:11" x14ac:dyDescent="0.25">
      <c r="A10" s="202"/>
      <c r="B10" s="140" t="s">
        <v>61</v>
      </c>
      <c r="C10" s="13">
        <v>1294</v>
      </c>
      <c r="D10" s="3">
        <f t="shared" si="0"/>
        <v>0.2234887737478411</v>
      </c>
      <c r="E10" s="83">
        <v>15535.83545124</v>
      </c>
      <c r="F10" s="12">
        <f t="shared" si="1"/>
        <v>0.11764182178693849</v>
      </c>
      <c r="G10" s="252"/>
      <c r="H10" s="253"/>
      <c r="I10" s="254"/>
      <c r="J10" s="221"/>
      <c r="K10" s="226"/>
    </row>
    <row r="11" spans="1:11" x14ac:dyDescent="0.25">
      <c r="A11" s="203" t="s">
        <v>111</v>
      </c>
      <c r="B11" s="204"/>
      <c r="C11" s="4">
        <f>SUM(C5:C10)</f>
        <v>5790</v>
      </c>
      <c r="D11" s="5">
        <f>SUM(D5:D10)</f>
        <v>1</v>
      </c>
      <c r="E11" s="69">
        <f>SUM(E5:E10)</f>
        <v>132060.47998285003</v>
      </c>
      <c r="F11" s="8">
        <f>SUM(F5:F10)</f>
        <v>0.99999999999999989</v>
      </c>
      <c r="G11" s="76" t="s">
        <v>109</v>
      </c>
      <c r="H11" s="9">
        <f>SUM(H5:H10)</f>
        <v>5790</v>
      </c>
      <c r="I11" s="10">
        <f>SUM(I5:I10)</f>
        <v>1</v>
      </c>
      <c r="J11" s="73">
        <f>SUM(J5:J10)</f>
        <v>132060.47998285</v>
      </c>
      <c r="K11" s="11">
        <f>SUM(K5:K10)</f>
        <v>1</v>
      </c>
    </row>
    <row r="12" spans="1:11" x14ac:dyDescent="0.25">
      <c r="A12" s="205">
        <v>2014</v>
      </c>
      <c r="B12" s="141" t="s">
        <v>56</v>
      </c>
      <c r="C12" s="13">
        <v>1283</v>
      </c>
      <c r="D12" s="6">
        <f t="shared" ref="D12:D17" si="4">C12/$C$18</f>
        <v>0.19906904577191623</v>
      </c>
      <c r="E12" s="2">
        <v>15036.153369700001</v>
      </c>
      <c r="F12" s="12">
        <f t="shared" ref="F12:F17" si="5">E12/$E$18</f>
        <v>7.6028189561897691E-2</v>
      </c>
      <c r="G12" s="250" t="s">
        <v>79</v>
      </c>
      <c r="H12" s="253">
        <f>SUM(C12:C14)</f>
        <v>3126</v>
      </c>
      <c r="I12" s="255">
        <f>H12/$H$18</f>
        <v>0.48502715283165243</v>
      </c>
      <c r="J12" s="221">
        <f>SUM(E12:E14)</f>
        <v>126878.88726161001</v>
      </c>
      <c r="K12" s="224">
        <f>J12/$J$18</f>
        <v>0.64154520474413024</v>
      </c>
    </row>
    <row r="13" spans="1:11" x14ac:dyDescent="0.25">
      <c r="A13" s="205"/>
      <c r="B13" s="141" t="s">
        <v>57</v>
      </c>
      <c r="C13" s="13">
        <v>828</v>
      </c>
      <c r="D13" s="6">
        <f t="shared" si="4"/>
        <v>0.12847168347556245</v>
      </c>
      <c r="E13" s="2">
        <v>14494.726161160001</v>
      </c>
      <c r="F13" s="12">
        <f t="shared" si="5"/>
        <v>7.3290539217907513E-2</v>
      </c>
      <c r="G13" s="251"/>
      <c r="H13" s="253"/>
      <c r="I13" s="255"/>
      <c r="J13" s="221"/>
      <c r="K13" s="225"/>
    </row>
    <row r="14" spans="1:11" x14ac:dyDescent="0.25">
      <c r="A14" s="205"/>
      <c r="B14" s="141" t="s">
        <v>58</v>
      </c>
      <c r="C14" s="13">
        <v>1015</v>
      </c>
      <c r="D14" s="6">
        <f t="shared" si="4"/>
        <v>0.15748642358417378</v>
      </c>
      <c r="E14" s="2">
        <v>97348.007730750003</v>
      </c>
      <c r="F14" s="12">
        <f t="shared" si="5"/>
        <v>0.49222647596432512</v>
      </c>
      <c r="G14" s="252"/>
      <c r="H14" s="253"/>
      <c r="I14" s="255"/>
      <c r="J14" s="221"/>
      <c r="K14" s="226"/>
    </row>
    <row r="15" spans="1:11" x14ac:dyDescent="0.25">
      <c r="A15" s="205"/>
      <c r="B15" s="141" t="s">
        <v>59</v>
      </c>
      <c r="C15" s="13">
        <v>1097</v>
      </c>
      <c r="D15" s="6">
        <f t="shared" si="4"/>
        <v>0.17020946470131884</v>
      </c>
      <c r="E15" s="2">
        <v>29392.794675869998</v>
      </c>
      <c r="F15" s="12">
        <f t="shared" si="5"/>
        <v>0.14862052217917537</v>
      </c>
      <c r="G15" s="250" t="s">
        <v>80</v>
      </c>
      <c r="H15" s="253">
        <f t="shared" ref="H15" si="6">SUM(C15:C17)</f>
        <v>3319</v>
      </c>
      <c r="I15" s="255">
        <f t="shared" ref="I15" si="7">H15/$H$18</f>
        <v>0.51497284716834757</v>
      </c>
      <c r="J15" s="221">
        <f t="shared" ref="J15" si="8">SUM(E15:E17)</f>
        <v>70891.879822860006</v>
      </c>
      <c r="K15" s="224">
        <f t="shared" ref="K15" si="9">J15/$J$18</f>
        <v>0.35845479525586976</v>
      </c>
    </row>
    <row r="16" spans="1:11" x14ac:dyDescent="0.25">
      <c r="A16" s="205"/>
      <c r="B16" s="141" t="s">
        <v>60</v>
      </c>
      <c r="C16" s="13">
        <v>1063</v>
      </c>
      <c r="D16" s="6">
        <f t="shared" si="4"/>
        <v>0.16493405740884406</v>
      </c>
      <c r="E16" s="2">
        <v>25200.23191482</v>
      </c>
      <c r="F16" s="12">
        <f t="shared" si="5"/>
        <v>0.12742141968866771</v>
      </c>
      <c r="G16" s="251"/>
      <c r="H16" s="253"/>
      <c r="I16" s="255"/>
      <c r="J16" s="221"/>
      <c r="K16" s="225"/>
    </row>
    <row r="17" spans="1:12" x14ac:dyDescent="0.25">
      <c r="A17" s="205"/>
      <c r="B17" s="141" t="s">
        <v>61</v>
      </c>
      <c r="C17" s="13">
        <v>1159</v>
      </c>
      <c r="D17" s="6">
        <f t="shared" si="4"/>
        <v>0.17982932505818464</v>
      </c>
      <c r="E17" s="2">
        <v>16298.85323217</v>
      </c>
      <c r="F17" s="12">
        <f t="shared" si="5"/>
        <v>8.2412853388026688E-2</v>
      </c>
      <c r="G17" s="252"/>
      <c r="H17" s="253"/>
      <c r="I17" s="255"/>
      <c r="J17" s="221"/>
      <c r="K17" s="226"/>
    </row>
    <row r="18" spans="1:12" ht="15.75" thickBot="1" x14ac:dyDescent="0.3">
      <c r="A18" s="206" t="s">
        <v>112</v>
      </c>
      <c r="B18" s="207"/>
      <c r="C18" s="101">
        <f>SUM(C12:C17)</f>
        <v>6445</v>
      </c>
      <c r="D18" s="102">
        <f>SUM(D12:D17)</f>
        <v>0.99999999999999989</v>
      </c>
      <c r="E18" s="136">
        <f>SUM(E12:E17)</f>
        <v>197770.76708446999</v>
      </c>
      <c r="F18" s="103">
        <f>SUM(F12:F17)</f>
        <v>1.0000000000000002</v>
      </c>
      <c r="G18" s="77" t="s">
        <v>109</v>
      </c>
      <c r="H18" s="84">
        <f>SUM(H12:H17)</f>
        <v>6445</v>
      </c>
      <c r="I18" s="85">
        <f>SUM(I12:I17)</f>
        <v>1</v>
      </c>
      <c r="J18" s="74">
        <f>SUM(J12:J17)</f>
        <v>197770.76708447002</v>
      </c>
      <c r="K18" s="75">
        <f>SUM(K12:K17)</f>
        <v>1</v>
      </c>
    </row>
    <row r="19" spans="1:12" x14ac:dyDescent="0.25">
      <c r="A19" s="243" t="s">
        <v>76</v>
      </c>
      <c r="B19" s="244"/>
      <c r="C19" s="245">
        <f>C18-C11</f>
        <v>655</v>
      </c>
      <c r="D19" s="247">
        <f>(C18/C11)-1</f>
        <v>0.113126079447323</v>
      </c>
      <c r="E19" s="248">
        <f>E18-E11</f>
        <v>65710.287101619964</v>
      </c>
      <c r="F19" s="247">
        <f>(E18/E11)-1</f>
        <v>0.49757722454252318</v>
      </c>
      <c r="G19" s="98" t="s">
        <v>81</v>
      </c>
      <c r="H19" s="86">
        <f>H12-H5</f>
        <v>714</v>
      </c>
      <c r="I19" s="81">
        <f>(H12/H5)-1</f>
        <v>0.29601990049751237</v>
      </c>
      <c r="J19" s="86">
        <f>J12-J5</f>
        <v>91561.163960380014</v>
      </c>
      <c r="K19" s="139">
        <f>(J12/J5)-1</f>
        <v>2.5924990458598232</v>
      </c>
    </row>
    <row r="20" spans="1:12" ht="15.75" thickBot="1" x14ac:dyDescent="0.3">
      <c r="A20" s="210"/>
      <c r="B20" s="211"/>
      <c r="C20" s="246"/>
      <c r="D20" s="215"/>
      <c r="E20" s="249"/>
      <c r="F20" s="215"/>
      <c r="G20" s="99" t="s">
        <v>82</v>
      </c>
      <c r="H20" s="87">
        <f>H15-H8</f>
        <v>-59</v>
      </c>
      <c r="I20" s="47">
        <f>(H15/H8)-1</f>
        <v>-1.7465956187092901E-2</v>
      </c>
      <c r="J20" s="87">
        <f>J15-J8</f>
        <v>-25850.876858759992</v>
      </c>
      <c r="K20" s="48">
        <f>(J15/J8)-1</f>
        <v>-0.26721253089608676</v>
      </c>
    </row>
    <row r="21" spans="1:12" x14ac:dyDescent="0.25">
      <c r="H21" s="18"/>
      <c r="I21" s="18"/>
      <c r="J21" s="18"/>
      <c r="K21" s="18"/>
    </row>
    <row r="22" spans="1:12" ht="15.75" thickBot="1" x14ac:dyDescent="0.3">
      <c r="H22" s="18"/>
      <c r="I22" s="18"/>
      <c r="J22" s="18"/>
      <c r="K22" s="18"/>
    </row>
    <row r="23" spans="1:12" ht="45" customHeight="1" x14ac:dyDescent="0.25">
      <c r="B23" s="66" t="s">
        <v>18</v>
      </c>
      <c r="C23" s="95" t="s">
        <v>84</v>
      </c>
    </row>
    <row r="24" spans="1:12" x14ac:dyDescent="0.25">
      <c r="B24" s="93" t="s">
        <v>113</v>
      </c>
      <c r="C24" s="97">
        <f>(C11*100)/E11</f>
        <v>4.3843548052770336</v>
      </c>
      <c r="L24" s="18"/>
    </row>
    <row r="25" spans="1:12" ht="15.75" thickBot="1" x14ac:dyDescent="0.3">
      <c r="B25" s="94" t="s">
        <v>114</v>
      </c>
      <c r="C25" s="96">
        <f>(C18*100)/E18</f>
        <v>3.2588233817423951</v>
      </c>
    </row>
  </sheetData>
  <mergeCells count="31">
    <mergeCell ref="K12:K14"/>
    <mergeCell ref="H15:H17"/>
    <mergeCell ref="I15:I17"/>
    <mergeCell ref="J15:J17"/>
    <mergeCell ref="K15:K17"/>
    <mergeCell ref="H12:H14"/>
    <mergeCell ref="I12:I14"/>
    <mergeCell ref="J12:J14"/>
    <mergeCell ref="A3:F3"/>
    <mergeCell ref="G3:K3"/>
    <mergeCell ref="H8:H10"/>
    <mergeCell ref="I8:I10"/>
    <mergeCell ref="J8:J10"/>
    <mergeCell ref="K8:K10"/>
    <mergeCell ref="H5:H7"/>
    <mergeCell ref="I5:I7"/>
    <mergeCell ref="J5:J7"/>
    <mergeCell ref="K5:K7"/>
    <mergeCell ref="G5:G7"/>
    <mergeCell ref="A5:A10"/>
    <mergeCell ref="D19:D20"/>
    <mergeCell ref="E19:E20"/>
    <mergeCell ref="F19:F20"/>
    <mergeCell ref="G8:G10"/>
    <mergeCell ref="G12:G14"/>
    <mergeCell ref="G15:G17"/>
    <mergeCell ref="A11:B11"/>
    <mergeCell ref="A12:A17"/>
    <mergeCell ref="A18:B18"/>
    <mergeCell ref="A19:B20"/>
    <mergeCell ref="C19:C20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60" orientation="landscape" horizontalDpi="300" verticalDpi="300" r:id="rId1"/>
  <headerFooter>
    <oddFooter>Stránka &amp;P z &amp;N</oddFooter>
  </headerFooter>
  <ignoredErrors>
    <ignoredError sqref="D19:E19 I19:I20 J19:J20" formula="1"/>
    <ignoredError sqref="H12:H17 J12:J17 H5:H10 J5:J10" formulaRange="1"/>
    <ignoredError sqref="I12:I17 I5:I10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22" sqref="M22"/>
    </sheetView>
  </sheetViews>
  <sheetFormatPr defaultRowHeight="15" x14ac:dyDescent="0.25"/>
  <cols>
    <col min="1" max="1" width="15.7109375" customWidth="1"/>
    <col min="2" max="2" width="27.140625" customWidth="1"/>
    <col min="3" max="3" width="12.7109375" customWidth="1"/>
    <col min="4" max="4" width="9.140625" customWidth="1"/>
    <col min="5" max="5" width="13.85546875" customWidth="1"/>
    <col min="6" max="6" width="9.140625" customWidth="1"/>
    <col min="7" max="7" width="12.7109375" customWidth="1"/>
    <col min="8" max="8" width="9.28515625" customWidth="1"/>
    <col min="9" max="9" width="13.85546875" customWidth="1"/>
    <col min="10" max="10" width="8.85546875" customWidth="1"/>
    <col min="11" max="11" width="12.7109375" customWidth="1"/>
    <col min="12" max="12" width="9.28515625" customWidth="1"/>
    <col min="13" max="13" width="13.85546875" customWidth="1"/>
    <col min="14" max="14" width="12.28515625" customWidth="1"/>
  </cols>
  <sheetData>
    <row r="1" spans="1:14" ht="18.75" x14ac:dyDescent="0.3">
      <c r="A1" s="33" t="s">
        <v>88</v>
      </c>
    </row>
    <row r="2" spans="1:14" ht="15.75" thickBot="1" x14ac:dyDescent="0.3"/>
    <row r="3" spans="1:14" ht="23.25" customHeight="1" thickBot="1" x14ac:dyDescent="0.3">
      <c r="A3" s="233" t="s">
        <v>24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</row>
    <row r="4" spans="1:14" x14ac:dyDescent="0.25">
      <c r="A4" s="236" t="s">
        <v>18</v>
      </c>
      <c r="B4" s="238" t="s">
        <v>25</v>
      </c>
      <c r="C4" s="240" t="s">
        <v>22</v>
      </c>
      <c r="D4" s="241"/>
      <c r="E4" s="241"/>
      <c r="F4" s="242"/>
      <c r="G4" s="240" t="s">
        <v>23</v>
      </c>
      <c r="H4" s="241"/>
      <c r="I4" s="241"/>
      <c r="J4" s="242"/>
      <c r="K4" s="240" t="s">
        <v>8</v>
      </c>
      <c r="L4" s="241"/>
      <c r="M4" s="241"/>
      <c r="N4" s="242"/>
    </row>
    <row r="5" spans="1:14" ht="31.5" customHeight="1" x14ac:dyDescent="0.25">
      <c r="A5" s="237"/>
      <c r="B5" s="239"/>
      <c r="C5" s="111" t="s">
        <v>4</v>
      </c>
      <c r="D5" s="110" t="s">
        <v>9</v>
      </c>
      <c r="E5" s="110" t="s">
        <v>83</v>
      </c>
      <c r="F5" s="1" t="s">
        <v>9</v>
      </c>
      <c r="G5" s="111" t="s">
        <v>4</v>
      </c>
      <c r="H5" s="110" t="s">
        <v>9</v>
      </c>
      <c r="I5" s="110" t="s">
        <v>83</v>
      </c>
      <c r="J5" s="1" t="s">
        <v>9</v>
      </c>
      <c r="K5" s="111" t="s">
        <v>4</v>
      </c>
      <c r="L5" s="110" t="s">
        <v>9</v>
      </c>
      <c r="M5" s="110" t="s">
        <v>83</v>
      </c>
      <c r="N5" s="1" t="s">
        <v>9</v>
      </c>
    </row>
    <row r="6" spans="1:14" ht="15" customHeight="1" x14ac:dyDescent="0.25">
      <c r="A6" s="227" t="s">
        <v>113</v>
      </c>
      <c r="B6" s="143" t="s">
        <v>5</v>
      </c>
      <c r="C6" s="150">
        <v>1977</v>
      </c>
      <c r="D6" s="15">
        <f>C6/$C$9</f>
        <v>0.35563950350782514</v>
      </c>
      <c r="E6" s="13">
        <v>59601.961709980002</v>
      </c>
      <c r="F6" s="17">
        <f>E6/$E$9</f>
        <v>0.55856427576120848</v>
      </c>
      <c r="G6" s="150">
        <v>87</v>
      </c>
      <c r="H6" s="15">
        <f>G6/$G$9</f>
        <v>0.37662337662337664</v>
      </c>
      <c r="I6" s="13">
        <v>8082.4666007299993</v>
      </c>
      <c r="J6" s="17">
        <f>I6/$I$9</f>
        <v>0.31877418367334931</v>
      </c>
      <c r="K6" s="150">
        <f>C6+G6</f>
        <v>2064</v>
      </c>
      <c r="L6" s="15">
        <f>K6/$K$9</f>
        <v>0.35647668393782384</v>
      </c>
      <c r="M6" s="13">
        <f>E6+I6</f>
        <v>67684.428310710005</v>
      </c>
      <c r="N6" s="17">
        <f>M6/$M$9</f>
        <v>0.51252599051207304</v>
      </c>
    </row>
    <row r="7" spans="1:14" x14ac:dyDescent="0.25">
      <c r="A7" s="227"/>
      <c r="B7" s="143" t="s">
        <v>6</v>
      </c>
      <c r="C7" s="150">
        <v>1759</v>
      </c>
      <c r="D7" s="15">
        <f>C7/$C$9</f>
        <v>0.31642381723331536</v>
      </c>
      <c r="E7" s="13">
        <v>18524.00440016</v>
      </c>
      <c r="F7" s="17">
        <f>E7/$E$9</f>
        <v>0.17359910320267682</v>
      </c>
      <c r="G7" s="150">
        <v>102</v>
      </c>
      <c r="H7" s="15">
        <f>G7/$G$9</f>
        <v>0.44155844155844154</v>
      </c>
      <c r="I7" s="13">
        <v>5475.7365477799995</v>
      </c>
      <c r="J7" s="17">
        <f>I7/$I$9</f>
        <v>0.21596420180335044</v>
      </c>
      <c r="K7" s="150">
        <f t="shared" ref="K7:K8" si="0">C7+G7</f>
        <v>1861</v>
      </c>
      <c r="L7" s="15">
        <f>K7/$K$9</f>
        <v>0.32141623488773746</v>
      </c>
      <c r="M7" s="13">
        <f t="shared" ref="M7:M8" si="1">E7+I7</f>
        <v>23999.740947940001</v>
      </c>
      <c r="N7" s="17">
        <f>M7/$M$9</f>
        <v>0.18173295259154532</v>
      </c>
    </row>
    <row r="8" spans="1:14" x14ac:dyDescent="0.25">
      <c r="A8" s="227"/>
      <c r="B8" s="143" t="s">
        <v>7</v>
      </c>
      <c r="C8" s="150">
        <v>1823</v>
      </c>
      <c r="D8" s="15">
        <f>C8/$C$9</f>
        <v>0.3279366792588595</v>
      </c>
      <c r="E8" s="13">
        <v>28579.67958973</v>
      </c>
      <c r="F8" s="17">
        <f>E8/$E$9</f>
        <v>0.26783662103611466</v>
      </c>
      <c r="G8" s="150">
        <v>42</v>
      </c>
      <c r="H8" s="15">
        <f>G8/$G$9</f>
        <v>0.18181818181818182</v>
      </c>
      <c r="I8" s="13">
        <v>11796.631134469999</v>
      </c>
      <c r="J8" s="17">
        <f>I8/$I$9</f>
        <v>0.46526161452330034</v>
      </c>
      <c r="K8" s="150">
        <f t="shared" si="0"/>
        <v>1865</v>
      </c>
      <c r="L8" s="15">
        <f>K8/$K$9</f>
        <v>0.3221070811744387</v>
      </c>
      <c r="M8" s="13">
        <f t="shared" si="1"/>
        <v>40376.310724199997</v>
      </c>
      <c r="N8" s="17">
        <f>M8/$M$9</f>
        <v>0.30574105689638148</v>
      </c>
    </row>
    <row r="9" spans="1:14" x14ac:dyDescent="0.25">
      <c r="A9" s="227"/>
      <c r="B9" s="144" t="s">
        <v>8</v>
      </c>
      <c r="C9" s="151">
        <f t="shared" ref="C9:N9" si="2">SUM(C6:C8)</f>
        <v>5559</v>
      </c>
      <c r="D9" s="142">
        <f t="shared" si="2"/>
        <v>1</v>
      </c>
      <c r="E9" s="4">
        <f t="shared" si="2"/>
        <v>106705.64569987</v>
      </c>
      <c r="F9" s="8">
        <f t="shared" si="2"/>
        <v>1</v>
      </c>
      <c r="G9" s="151">
        <f t="shared" si="2"/>
        <v>231</v>
      </c>
      <c r="H9" s="142">
        <f t="shared" si="2"/>
        <v>1</v>
      </c>
      <c r="I9" s="4">
        <f t="shared" si="2"/>
        <v>25354.834282979995</v>
      </c>
      <c r="J9" s="8">
        <f t="shared" si="2"/>
        <v>1</v>
      </c>
      <c r="K9" s="151">
        <f t="shared" si="2"/>
        <v>5790</v>
      </c>
      <c r="L9" s="142">
        <f t="shared" si="2"/>
        <v>1</v>
      </c>
      <c r="M9" s="4">
        <f t="shared" si="2"/>
        <v>132060.47998285003</v>
      </c>
      <c r="N9" s="8">
        <f t="shared" si="2"/>
        <v>0.99999999999999978</v>
      </c>
    </row>
    <row r="10" spans="1:14" ht="15" customHeight="1" x14ac:dyDescent="0.25">
      <c r="A10" s="228" t="s">
        <v>114</v>
      </c>
      <c r="B10" s="145" t="s">
        <v>5</v>
      </c>
      <c r="C10" s="150">
        <v>2050</v>
      </c>
      <c r="D10" s="15">
        <f>C10/$C$13</f>
        <v>0.33529604187111545</v>
      </c>
      <c r="E10" s="13">
        <v>106659.23964699999</v>
      </c>
      <c r="F10" s="17">
        <f>E10/$E$13</f>
        <v>0.67095079542693137</v>
      </c>
      <c r="G10" s="150">
        <v>101</v>
      </c>
      <c r="H10" s="15">
        <f>G10/$G$13</f>
        <v>0.30513595166163143</v>
      </c>
      <c r="I10" s="13">
        <v>7272.1265254899999</v>
      </c>
      <c r="J10" s="17">
        <f>I10/$I$13</f>
        <v>0.18740921839977628</v>
      </c>
      <c r="K10" s="150">
        <f>C10+G10</f>
        <v>2151</v>
      </c>
      <c r="L10" s="15">
        <f>K10/$K$13</f>
        <v>0.33374709076803721</v>
      </c>
      <c r="M10" s="13">
        <f>E10+I10</f>
        <v>113931.36617249</v>
      </c>
      <c r="N10" s="17">
        <f>M10/$M$13</f>
        <v>0.57607788983206354</v>
      </c>
    </row>
    <row r="11" spans="1:14" x14ac:dyDescent="0.25">
      <c r="A11" s="228"/>
      <c r="B11" s="145" t="s">
        <v>6</v>
      </c>
      <c r="C11" s="150">
        <v>1581</v>
      </c>
      <c r="D11" s="15">
        <f>C11/$C$13</f>
        <v>0.25858684985279684</v>
      </c>
      <c r="E11" s="13">
        <v>13354.384064790002</v>
      </c>
      <c r="F11" s="17">
        <f>E11/$E$13</f>
        <v>8.4007111248515356E-2</v>
      </c>
      <c r="G11" s="150">
        <v>111</v>
      </c>
      <c r="H11" s="15">
        <f>G11/$G$13</f>
        <v>0.33534743202416917</v>
      </c>
      <c r="I11" s="13">
        <v>11434.871047319999</v>
      </c>
      <c r="J11" s="17">
        <f>I11/$I$13</f>
        <v>0.29468687569844992</v>
      </c>
      <c r="K11" s="150">
        <f t="shared" ref="K11:K12" si="3">C11+G11</f>
        <v>1692</v>
      </c>
      <c r="L11" s="15">
        <f>K11/$K$13</f>
        <v>0.26252909231962762</v>
      </c>
      <c r="M11" s="13">
        <f t="shared" ref="M11:M12" si="4">E11+I11</f>
        <v>24789.25511211</v>
      </c>
      <c r="N11" s="17">
        <f>M11/$M$13</f>
        <v>0.12534337342951321</v>
      </c>
    </row>
    <row r="12" spans="1:14" x14ac:dyDescent="0.25">
      <c r="A12" s="228"/>
      <c r="B12" s="145" t="s">
        <v>7</v>
      </c>
      <c r="C12" s="150">
        <v>2483</v>
      </c>
      <c r="D12" s="15">
        <f>C12/$C$13</f>
        <v>0.40611710827608766</v>
      </c>
      <c r="E12" s="13">
        <v>38953.681154629994</v>
      </c>
      <c r="F12" s="17">
        <f>E12/$E$13</f>
        <v>0.24504209332455323</v>
      </c>
      <c r="G12" s="150">
        <v>119</v>
      </c>
      <c r="H12" s="15">
        <f>G12/$G$13</f>
        <v>0.3595166163141994</v>
      </c>
      <c r="I12" s="13">
        <v>20096.464645240001</v>
      </c>
      <c r="J12" s="17">
        <f>I12/$I$13</f>
        <v>0.51790390590177371</v>
      </c>
      <c r="K12" s="150">
        <f t="shared" si="3"/>
        <v>2602</v>
      </c>
      <c r="L12" s="15">
        <f>K12/$K$13</f>
        <v>0.40372381691233516</v>
      </c>
      <c r="M12" s="13">
        <f t="shared" si="4"/>
        <v>59050.145799869992</v>
      </c>
      <c r="N12" s="17">
        <f>M12/$M$13</f>
        <v>0.29857873673842328</v>
      </c>
    </row>
    <row r="13" spans="1:14" ht="15.75" thickBot="1" x14ac:dyDescent="0.3">
      <c r="A13" s="229"/>
      <c r="B13" s="146" t="s">
        <v>8</v>
      </c>
      <c r="C13" s="163">
        <f t="shared" ref="C13:N13" si="5">SUM(C10:C12)</f>
        <v>6114</v>
      </c>
      <c r="D13" s="79">
        <f t="shared" si="5"/>
        <v>1</v>
      </c>
      <c r="E13" s="78">
        <f t="shared" si="5"/>
        <v>158967.30486641999</v>
      </c>
      <c r="F13" s="80">
        <f t="shared" si="5"/>
        <v>1</v>
      </c>
      <c r="G13" s="163">
        <f t="shared" si="5"/>
        <v>331</v>
      </c>
      <c r="H13" s="79">
        <f t="shared" si="5"/>
        <v>1</v>
      </c>
      <c r="I13" s="78">
        <f t="shared" si="5"/>
        <v>38803.462218050001</v>
      </c>
      <c r="J13" s="80">
        <f t="shared" si="5"/>
        <v>0.99999999999999989</v>
      </c>
      <c r="K13" s="163">
        <f t="shared" si="5"/>
        <v>6445</v>
      </c>
      <c r="L13" s="79">
        <f t="shared" si="5"/>
        <v>1</v>
      </c>
      <c r="M13" s="78">
        <f t="shared" si="5"/>
        <v>197770.76708446999</v>
      </c>
      <c r="N13" s="80">
        <f t="shared" si="5"/>
        <v>1</v>
      </c>
    </row>
    <row r="14" spans="1:14" x14ac:dyDescent="0.25">
      <c r="A14" s="230" t="s">
        <v>76</v>
      </c>
      <c r="B14" s="147" t="s">
        <v>5</v>
      </c>
      <c r="C14" s="152">
        <f>C10-C6</f>
        <v>73</v>
      </c>
      <c r="D14" s="32">
        <f>(C10/C6)-1</f>
        <v>3.6924633282751751E-2</v>
      </c>
      <c r="E14" s="39">
        <f>E10-E6</f>
        <v>47057.277937019993</v>
      </c>
      <c r="F14" s="49">
        <f>(E10/E6)-1</f>
        <v>0.78952565631980742</v>
      </c>
      <c r="G14" s="152">
        <f>G10-G6</f>
        <v>14</v>
      </c>
      <c r="H14" s="32">
        <f>(G10/G6)-1</f>
        <v>0.16091954022988508</v>
      </c>
      <c r="I14" s="39">
        <f>I10-I6</f>
        <v>-810.34007523999935</v>
      </c>
      <c r="J14" s="49">
        <f>(I10/I6)-1</f>
        <v>-0.1002590069678494</v>
      </c>
      <c r="K14" s="152">
        <f>K10-K6</f>
        <v>87</v>
      </c>
      <c r="L14" s="32">
        <f>(K10/K6)-1</f>
        <v>4.2151162790697638E-2</v>
      </c>
      <c r="M14" s="39">
        <f>M10-M6</f>
        <v>46246.937861779996</v>
      </c>
      <c r="N14" s="49">
        <f>(M10/M6)-1</f>
        <v>0.68327293316980175</v>
      </c>
    </row>
    <row r="15" spans="1:14" x14ac:dyDescent="0.25">
      <c r="A15" s="231"/>
      <c r="B15" s="148" t="s">
        <v>6</v>
      </c>
      <c r="C15" s="56">
        <f>C11-C7</f>
        <v>-178</v>
      </c>
      <c r="D15" s="31">
        <f>(C11/C7)-1</f>
        <v>-0.10119386014781129</v>
      </c>
      <c r="E15" s="42">
        <f>E11-E7</f>
        <v>-5169.6203353699984</v>
      </c>
      <c r="F15" s="37">
        <f>(E11/E7)-1</f>
        <v>-0.27907682505869769</v>
      </c>
      <c r="G15" s="53">
        <f>G11-G7</f>
        <v>9</v>
      </c>
      <c r="H15" s="29">
        <f>(G11/G7)-1</f>
        <v>8.8235294117646967E-2</v>
      </c>
      <c r="I15" s="42">
        <f>I11-I7</f>
        <v>5959.1344995399995</v>
      </c>
      <c r="J15" s="37">
        <f>(I11/I7)-1</f>
        <v>1.0882799870925095</v>
      </c>
      <c r="K15" s="53">
        <f>K11-K7</f>
        <v>-169</v>
      </c>
      <c r="L15" s="29">
        <f>(K11/K7)-1</f>
        <v>-9.0811391724879065E-2</v>
      </c>
      <c r="M15" s="42">
        <f>M11-M7</f>
        <v>789.51416416999928</v>
      </c>
      <c r="N15" s="37">
        <f>(M11/M7)-1</f>
        <v>3.28967785895109E-2</v>
      </c>
    </row>
    <row r="16" spans="1:14" x14ac:dyDescent="0.25">
      <c r="A16" s="231"/>
      <c r="B16" s="148" t="s">
        <v>7</v>
      </c>
      <c r="C16" s="53">
        <f>C12-C8</f>
        <v>660</v>
      </c>
      <c r="D16" s="29">
        <f>(C12/C8)-1</f>
        <v>0.36204059243006026</v>
      </c>
      <c r="E16" s="40">
        <f>E12-E8</f>
        <v>10374.001564899994</v>
      </c>
      <c r="F16" s="38">
        <f>(E12/E8)-1</f>
        <v>0.36298522984938764</v>
      </c>
      <c r="G16" s="53">
        <f>G12-G8</f>
        <v>77</v>
      </c>
      <c r="H16" s="29">
        <f>(G12/G8)-1</f>
        <v>1.8333333333333335</v>
      </c>
      <c r="I16" s="40">
        <f>I12-I8</f>
        <v>8299.8335107700022</v>
      </c>
      <c r="J16" s="38">
        <f>(I12/I8)-1</f>
        <v>0.70357659031295117</v>
      </c>
      <c r="K16" s="53">
        <f>K12-K8</f>
        <v>737</v>
      </c>
      <c r="L16" s="29">
        <f>(K12/K8)-1</f>
        <v>0.39517426273458445</v>
      </c>
      <c r="M16" s="42">
        <f>M12-M8</f>
        <v>18673.835075669995</v>
      </c>
      <c r="N16" s="37">
        <f>(M12/M8)-1</f>
        <v>0.46249483275542613</v>
      </c>
    </row>
    <row r="17" spans="1:14" ht="15.75" thickBot="1" x14ac:dyDescent="0.3">
      <c r="A17" s="232"/>
      <c r="B17" s="149" t="s">
        <v>8</v>
      </c>
      <c r="C17" s="153">
        <f>C13-C9</f>
        <v>555</v>
      </c>
      <c r="D17" s="46">
        <f>(C13/C9)-1</f>
        <v>9.9838100377765748E-2</v>
      </c>
      <c r="E17" s="45">
        <f>E13-E9</f>
        <v>52261.659166549987</v>
      </c>
      <c r="F17" s="82">
        <f>(E13/E9)-1</f>
        <v>0.48977407731120315</v>
      </c>
      <c r="G17" s="153">
        <f>G13-G9</f>
        <v>100</v>
      </c>
      <c r="H17" s="46">
        <f>(G13/G9)-1</f>
        <v>0.4329004329004329</v>
      </c>
      <c r="I17" s="87">
        <f>I13-I9</f>
        <v>13448.627935070006</v>
      </c>
      <c r="J17" s="48">
        <f>(I13/I9)-1</f>
        <v>0.53041671599871987</v>
      </c>
      <c r="K17" s="153">
        <f>K13-K9</f>
        <v>655</v>
      </c>
      <c r="L17" s="46">
        <f>(K13/K9)-1</f>
        <v>0.113126079447323</v>
      </c>
      <c r="M17" s="87">
        <f>M13-M9</f>
        <v>65710.287101619964</v>
      </c>
      <c r="N17" s="48">
        <f>(M13/M9)-1</f>
        <v>0.49757722454252318</v>
      </c>
    </row>
  </sheetData>
  <mergeCells count="9">
    <mergeCell ref="A14:A17"/>
    <mergeCell ref="A4:A5"/>
    <mergeCell ref="K4:N4"/>
    <mergeCell ref="A6:A9"/>
    <mergeCell ref="A3:N3"/>
    <mergeCell ref="A10:A13"/>
    <mergeCell ref="B4:B5"/>
    <mergeCell ref="G4:J4"/>
    <mergeCell ref="C4:F4"/>
  </mergeCells>
  <conditionalFormatting sqref="C14:N17">
    <cfRule type="cellIs" dxfId="9" priority="1" operator="greaterThan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39370078740157483" bottom="0.39370078740157483" header="0.11811023622047245" footer="0.11811023622047245"/>
  <pageSetup paperSize="9" scale="55" orientation="landscape" horizontalDpi="300" verticalDpi="300" r:id="rId1"/>
  <headerFooter>
    <oddFooter>Stránka &amp;P z &amp;N</oddFooter>
  </headerFooter>
  <ignoredErrors>
    <ignoredError sqref="L6 L7:L8 L10:L12 M9 K9 D14:D16 F14:F16 H14:H16 G17:J17 E14:E16 G14:G16 I14:I16 K14:K16 K17 M14:M16 M17 J14:J16 L14:L16 L17 D17 F17 E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O35" sqref="O35"/>
    </sheetView>
  </sheetViews>
  <sheetFormatPr defaultRowHeight="15" x14ac:dyDescent="0.25"/>
  <cols>
    <col min="1" max="1" width="17.7109375" customWidth="1"/>
    <col min="2" max="2" width="31.85546875" customWidth="1"/>
    <col min="3" max="3" width="12.7109375" customWidth="1"/>
    <col min="4" max="4" width="9.140625" customWidth="1"/>
    <col min="5" max="5" width="13.28515625" customWidth="1"/>
    <col min="6" max="6" width="9.140625" customWidth="1"/>
    <col min="7" max="7" width="12.7109375" customWidth="1"/>
    <col min="8" max="8" width="9.28515625" customWidth="1"/>
    <col min="9" max="9" width="13.28515625" customWidth="1"/>
    <col min="10" max="10" width="8.85546875" customWidth="1"/>
    <col min="11" max="11" width="12.7109375" customWidth="1"/>
    <col min="12" max="12" width="9.28515625" customWidth="1"/>
    <col min="13" max="13" width="13.28515625" customWidth="1"/>
    <col min="14" max="14" width="8.85546875" customWidth="1"/>
    <col min="17" max="17" width="30.28515625" customWidth="1"/>
    <col min="18" max="21" width="13.85546875" customWidth="1"/>
  </cols>
  <sheetData>
    <row r="1" spans="1:21" ht="18.75" x14ac:dyDescent="0.3">
      <c r="A1" s="33" t="s">
        <v>89</v>
      </c>
    </row>
    <row r="2" spans="1:21" ht="15.75" thickBot="1" x14ac:dyDescent="0.3"/>
    <row r="3" spans="1:21" ht="15.75" thickBot="1" x14ac:dyDescent="0.3">
      <c r="A3" s="233" t="s">
        <v>17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</row>
    <row r="4" spans="1:21" ht="30" customHeight="1" x14ac:dyDescent="0.25">
      <c r="A4" s="257" t="s">
        <v>18</v>
      </c>
      <c r="B4" s="238" t="s">
        <v>10</v>
      </c>
      <c r="C4" s="240" t="s">
        <v>22</v>
      </c>
      <c r="D4" s="241"/>
      <c r="E4" s="241"/>
      <c r="F4" s="242"/>
      <c r="G4" s="240" t="s">
        <v>23</v>
      </c>
      <c r="H4" s="241"/>
      <c r="I4" s="241"/>
      <c r="J4" s="242"/>
      <c r="K4" s="240" t="s">
        <v>8</v>
      </c>
      <c r="L4" s="241"/>
      <c r="M4" s="241"/>
      <c r="N4" s="242"/>
      <c r="Q4" s="108" t="s">
        <v>94</v>
      </c>
      <c r="R4" s="256" t="s">
        <v>4</v>
      </c>
      <c r="S4" s="256"/>
      <c r="T4" s="256" t="s">
        <v>83</v>
      </c>
      <c r="U4" s="256"/>
    </row>
    <row r="5" spans="1:21" ht="28.5" customHeight="1" x14ac:dyDescent="0.25">
      <c r="A5" s="258"/>
      <c r="B5" s="239"/>
      <c r="C5" s="111" t="s">
        <v>4</v>
      </c>
      <c r="D5" s="110" t="s">
        <v>9</v>
      </c>
      <c r="E5" s="110" t="s">
        <v>83</v>
      </c>
      <c r="F5" s="1" t="s">
        <v>9</v>
      </c>
      <c r="G5" s="111" t="s">
        <v>4</v>
      </c>
      <c r="H5" s="110" t="s">
        <v>9</v>
      </c>
      <c r="I5" s="110" t="s">
        <v>83</v>
      </c>
      <c r="J5" s="1" t="s">
        <v>9</v>
      </c>
      <c r="K5" s="111" t="s">
        <v>4</v>
      </c>
      <c r="L5" s="110" t="s">
        <v>9</v>
      </c>
      <c r="M5" s="110" t="s">
        <v>83</v>
      </c>
      <c r="N5" s="1" t="s">
        <v>9</v>
      </c>
      <c r="Q5" s="108" t="s">
        <v>18</v>
      </c>
      <c r="R5" s="108" t="s">
        <v>115</v>
      </c>
      <c r="S5" s="110" t="s">
        <v>116</v>
      </c>
      <c r="T5" s="110" t="s">
        <v>115</v>
      </c>
      <c r="U5" s="110" t="s">
        <v>116</v>
      </c>
    </row>
    <row r="6" spans="1:21" x14ac:dyDescent="0.25">
      <c r="A6" s="227" t="s">
        <v>113</v>
      </c>
      <c r="B6" s="143" t="s">
        <v>12</v>
      </c>
      <c r="C6" s="150">
        <v>1759</v>
      </c>
      <c r="D6" s="15">
        <f t="shared" ref="D6:D12" si="0">C6/$C$13</f>
        <v>0.31642381723331536</v>
      </c>
      <c r="E6" s="13">
        <v>70566.974394869991</v>
      </c>
      <c r="F6" s="17">
        <f t="shared" ref="F6:F12" si="1">E6/$E$13</f>
        <v>0.66132371845959381</v>
      </c>
      <c r="G6" s="164">
        <v>64</v>
      </c>
      <c r="H6" s="15">
        <f t="shared" ref="H6:H12" si="2">G6/$G$13</f>
        <v>0.27705627705627706</v>
      </c>
      <c r="I6" s="13">
        <v>4669.9798303300004</v>
      </c>
      <c r="J6" s="17">
        <f t="shared" ref="J6:J12" si="3">I6/$I$13</f>
        <v>0.18418498729707053</v>
      </c>
      <c r="K6" s="150">
        <f t="shared" ref="K6:K12" si="4">C6+G6</f>
        <v>1823</v>
      </c>
      <c r="L6" s="15">
        <f t="shared" ref="L6:L12" si="5">K6/$K$13</f>
        <v>0.31485319516407601</v>
      </c>
      <c r="M6" s="13">
        <f t="shared" ref="M6:M12" si="6">E6+I6</f>
        <v>75236.954225199996</v>
      </c>
      <c r="N6" s="17">
        <f t="shared" ref="N6:N12" si="7">M6/$M$13</f>
        <v>0.56971589255900501</v>
      </c>
      <c r="Q6" s="109" t="s">
        <v>12</v>
      </c>
      <c r="R6" s="13">
        <v>1823</v>
      </c>
      <c r="S6" s="13">
        <v>2753</v>
      </c>
      <c r="T6" s="13">
        <v>75236.954225199996</v>
      </c>
      <c r="U6" s="13">
        <v>147893.01201104</v>
      </c>
    </row>
    <row r="7" spans="1:21" x14ac:dyDescent="0.25">
      <c r="A7" s="227"/>
      <c r="B7" s="143" t="s">
        <v>21</v>
      </c>
      <c r="C7" s="158">
        <v>2374</v>
      </c>
      <c r="D7" s="15">
        <f t="shared" si="0"/>
        <v>0.4270552257600288</v>
      </c>
      <c r="E7" s="19">
        <v>6017.5737490800002</v>
      </c>
      <c r="F7" s="17">
        <f t="shared" si="1"/>
        <v>5.6394145873083189E-2</v>
      </c>
      <c r="G7" s="150">
        <v>5</v>
      </c>
      <c r="H7" s="15">
        <f t="shared" si="2"/>
        <v>2.1645021645021644E-2</v>
      </c>
      <c r="I7" s="13">
        <v>23.562996999999999</v>
      </c>
      <c r="J7" s="17">
        <f t="shared" si="3"/>
        <v>9.2932956047033551E-4</v>
      </c>
      <c r="K7" s="150">
        <f t="shared" si="4"/>
        <v>2379</v>
      </c>
      <c r="L7" s="15">
        <f t="shared" si="5"/>
        <v>0.41088082901554407</v>
      </c>
      <c r="M7" s="13">
        <f t="shared" si="6"/>
        <v>6041.1367460800002</v>
      </c>
      <c r="N7" s="17">
        <f t="shared" si="7"/>
        <v>4.5745227844579475E-2</v>
      </c>
      <c r="Q7" s="109" t="s">
        <v>21</v>
      </c>
      <c r="R7" s="13">
        <v>2379</v>
      </c>
      <c r="S7" s="20">
        <v>2067</v>
      </c>
      <c r="T7" s="13">
        <v>6041.1367460800002</v>
      </c>
      <c r="U7" s="20">
        <v>6455.7932326700011</v>
      </c>
    </row>
    <row r="8" spans="1:21" x14ac:dyDescent="0.25">
      <c r="A8" s="227"/>
      <c r="B8" s="143" t="s">
        <v>14</v>
      </c>
      <c r="C8" s="158">
        <v>1088</v>
      </c>
      <c r="D8" s="15">
        <f t="shared" si="0"/>
        <v>0.19571865443425077</v>
      </c>
      <c r="E8" s="19">
        <v>11711.963249870001</v>
      </c>
      <c r="F8" s="17">
        <f t="shared" si="1"/>
        <v>0.10975954620819348</v>
      </c>
      <c r="G8" s="164">
        <v>76</v>
      </c>
      <c r="H8" s="15">
        <f t="shared" si="2"/>
        <v>0.32900432900432902</v>
      </c>
      <c r="I8" s="13">
        <v>3781.2723012800002</v>
      </c>
      <c r="J8" s="17">
        <f t="shared" si="3"/>
        <v>0.14913417532443757</v>
      </c>
      <c r="K8" s="150">
        <f t="shared" si="4"/>
        <v>1164</v>
      </c>
      <c r="L8" s="15">
        <f t="shared" si="5"/>
        <v>0.20103626943005182</v>
      </c>
      <c r="M8" s="13">
        <f t="shared" si="6"/>
        <v>15493.235551150001</v>
      </c>
      <c r="N8" s="17">
        <f t="shared" si="7"/>
        <v>0.11731924307076595</v>
      </c>
      <c r="Q8" s="109" t="s">
        <v>14</v>
      </c>
      <c r="R8" s="13">
        <v>1164</v>
      </c>
      <c r="S8" s="13">
        <v>1181</v>
      </c>
      <c r="T8" s="13">
        <v>15493.235551150001</v>
      </c>
      <c r="U8" s="13">
        <v>21104.87240403</v>
      </c>
    </row>
    <row r="9" spans="1:21" x14ac:dyDescent="0.25">
      <c r="A9" s="227"/>
      <c r="B9" s="143" t="s">
        <v>15</v>
      </c>
      <c r="C9" s="150">
        <v>132</v>
      </c>
      <c r="D9" s="15">
        <f t="shared" si="0"/>
        <v>2.3745277927684834E-2</v>
      </c>
      <c r="E9" s="13">
        <v>12772.13569461</v>
      </c>
      <c r="F9" s="17">
        <f t="shared" si="1"/>
        <v>0.11969503216853279</v>
      </c>
      <c r="G9" s="150">
        <v>6</v>
      </c>
      <c r="H9" s="15">
        <f t="shared" si="2"/>
        <v>2.5974025974025976E-2</v>
      </c>
      <c r="I9" s="13">
        <v>1843.9177480000001</v>
      </c>
      <c r="J9" s="17">
        <f t="shared" si="3"/>
        <v>7.2724504030293388E-2</v>
      </c>
      <c r="K9" s="150">
        <f t="shared" si="4"/>
        <v>138</v>
      </c>
      <c r="L9" s="15">
        <f t="shared" si="5"/>
        <v>2.3834196891191709E-2</v>
      </c>
      <c r="M9" s="13">
        <f t="shared" si="6"/>
        <v>14616.05344261</v>
      </c>
      <c r="N9" s="17">
        <f t="shared" si="7"/>
        <v>0.11067696743573938</v>
      </c>
      <c r="Q9" s="109" t="s">
        <v>15</v>
      </c>
      <c r="R9" s="13">
        <v>138</v>
      </c>
      <c r="S9" s="13">
        <v>204</v>
      </c>
      <c r="T9" s="13">
        <v>14616.05344261</v>
      </c>
      <c r="U9" s="13">
        <v>9471.8772969900001</v>
      </c>
    </row>
    <row r="10" spans="1:21" x14ac:dyDescent="0.25">
      <c r="A10" s="227"/>
      <c r="B10" s="143" t="s">
        <v>19</v>
      </c>
      <c r="C10" s="150">
        <v>89</v>
      </c>
      <c r="D10" s="15">
        <f t="shared" si="0"/>
        <v>1.6010073754272353E-2</v>
      </c>
      <c r="E10" s="13">
        <v>2907.1994377399997</v>
      </c>
      <c r="F10" s="17">
        <f t="shared" si="1"/>
        <v>2.7245038616954285E-2</v>
      </c>
      <c r="G10" s="150">
        <v>70</v>
      </c>
      <c r="H10" s="15">
        <f t="shared" si="2"/>
        <v>0.30303030303030304</v>
      </c>
      <c r="I10" s="13">
        <v>14501.469040370001</v>
      </c>
      <c r="J10" s="17">
        <f t="shared" si="3"/>
        <v>0.57194099076026839</v>
      </c>
      <c r="K10" s="150">
        <f t="shared" si="4"/>
        <v>159</v>
      </c>
      <c r="L10" s="15">
        <f t="shared" si="5"/>
        <v>2.7461139896373058E-2</v>
      </c>
      <c r="M10" s="13">
        <f t="shared" si="6"/>
        <v>17408.668478110001</v>
      </c>
      <c r="N10" s="17">
        <f t="shared" si="7"/>
        <v>0.13182345301463977</v>
      </c>
      <c r="Q10" s="109" t="s">
        <v>19</v>
      </c>
      <c r="R10" s="13">
        <v>159</v>
      </c>
      <c r="S10" s="13">
        <v>155</v>
      </c>
      <c r="T10" s="13">
        <v>17408.668478110001</v>
      </c>
      <c r="U10" s="13">
        <v>11483.468154130001</v>
      </c>
    </row>
    <row r="11" spans="1:21" x14ac:dyDescent="0.25">
      <c r="A11" s="227"/>
      <c r="B11" s="143" t="s">
        <v>20</v>
      </c>
      <c r="C11" s="159">
        <v>115</v>
      </c>
      <c r="D11" s="15">
        <f t="shared" si="0"/>
        <v>2.0687173952149668E-2</v>
      </c>
      <c r="E11" s="19">
        <v>2635.3319226999997</v>
      </c>
      <c r="F11" s="17">
        <f t="shared" si="1"/>
        <v>2.469721171185613E-2</v>
      </c>
      <c r="G11" s="159">
        <v>10</v>
      </c>
      <c r="H11" s="15">
        <f t="shared" si="2"/>
        <v>4.3290043290043288E-2</v>
      </c>
      <c r="I11" s="13">
        <v>534.63236600000005</v>
      </c>
      <c r="J11" s="17">
        <f t="shared" si="3"/>
        <v>2.1086013027459775E-2</v>
      </c>
      <c r="K11" s="150">
        <f t="shared" si="4"/>
        <v>125</v>
      </c>
      <c r="L11" s="15">
        <f t="shared" si="5"/>
        <v>2.158894645941278E-2</v>
      </c>
      <c r="M11" s="13">
        <f t="shared" si="6"/>
        <v>3169.9642887</v>
      </c>
      <c r="N11" s="17">
        <f t="shared" si="7"/>
        <v>2.4003882835437723E-2</v>
      </c>
      <c r="Q11" s="109" t="s">
        <v>20</v>
      </c>
      <c r="R11" s="13">
        <v>125</v>
      </c>
      <c r="S11" s="13">
        <v>82</v>
      </c>
      <c r="T11" s="13">
        <v>3169.9642887</v>
      </c>
      <c r="U11" s="13">
        <v>1213.9162838100001</v>
      </c>
    </row>
    <row r="12" spans="1:21" x14ac:dyDescent="0.25">
      <c r="A12" s="227"/>
      <c r="B12" s="143" t="s">
        <v>16</v>
      </c>
      <c r="C12" s="159">
        <v>2</v>
      </c>
      <c r="D12" s="15">
        <f t="shared" si="0"/>
        <v>3.5977693829825508E-4</v>
      </c>
      <c r="E12" s="19">
        <v>94.467251000000005</v>
      </c>
      <c r="F12" s="17">
        <f t="shared" si="1"/>
        <v>8.853069617863257E-4</v>
      </c>
      <c r="G12" s="159">
        <v>0</v>
      </c>
      <c r="H12" s="15">
        <f t="shared" si="2"/>
        <v>0</v>
      </c>
      <c r="I12" s="13">
        <v>0</v>
      </c>
      <c r="J12" s="17">
        <f t="shared" si="3"/>
        <v>0</v>
      </c>
      <c r="K12" s="150">
        <f t="shared" si="4"/>
        <v>2</v>
      </c>
      <c r="L12" s="15">
        <f t="shared" si="5"/>
        <v>3.4542314335060447E-4</v>
      </c>
      <c r="M12" s="13">
        <f t="shared" si="6"/>
        <v>94.467251000000005</v>
      </c>
      <c r="N12" s="17">
        <f t="shared" si="7"/>
        <v>7.1533323983274911E-4</v>
      </c>
      <c r="Q12" s="109" t="s">
        <v>16</v>
      </c>
      <c r="R12" s="13">
        <v>2</v>
      </c>
      <c r="S12" s="14">
        <v>3</v>
      </c>
      <c r="T12" s="13">
        <v>94.467251000000005</v>
      </c>
      <c r="U12" s="14">
        <v>147.8277018</v>
      </c>
    </row>
    <row r="13" spans="1:21" x14ac:dyDescent="0.25">
      <c r="A13" s="227"/>
      <c r="B13" s="144" t="s">
        <v>8</v>
      </c>
      <c r="C13" s="151">
        <f t="shared" ref="C13:J13" si="8">SUM(C6:C12)</f>
        <v>5559</v>
      </c>
      <c r="D13" s="142">
        <f t="shared" si="8"/>
        <v>1.0000000000000002</v>
      </c>
      <c r="E13" s="154">
        <f t="shared" si="8"/>
        <v>106705.64569986999</v>
      </c>
      <c r="F13" s="8">
        <f t="shared" si="8"/>
        <v>1</v>
      </c>
      <c r="G13" s="151">
        <f t="shared" si="8"/>
        <v>231</v>
      </c>
      <c r="H13" s="142">
        <f t="shared" si="8"/>
        <v>0.99999999999999989</v>
      </c>
      <c r="I13" s="4">
        <f t="shared" si="8"/>
        <v>25354.834282980002</v>
      </c>
      <c r="J13" s="8">
        <f t="shared" si="8"/>
        <v>1</v>
      </c>
      <c r="K13" s="151">
        <f t="shared" ref="K13" si="9">C13+G13</f>
        <v>5790</v>
      </c>
      <c r="L13" s="142">
        <f t="shared" ref="L13" si="10">K13/$K$13</f>
        <v>1</v>
      </c>
      <c r="M13" s="4">
        <f t="shared" ref="M13" si="11">E13+I13</f>
        <v>132060.47998285</v>
      </c>
      <c r="N13" s="8">
        <f t="shared" ref="N13" si="12">M13/$M$13</f>
        <v>1</v>
      </c>
      <c r="Q13" s="109" t="s">
        <v>8</v>
      </c>
      <c r="R13" s="89">
        <f>SUM(R6:R12)</f>
        <v>5790</v>
      </c>
      <c r="S13" s="89">
        <f t="shared" ref="S13:U13" si="13">SUM(S6:S12)</f>
        <v>6445</v>
      </c>
      <c r="T13" s="89">
        <f t="shared" si="13"/>
        <v>132060.47998285</v>
      </c>
      <c r="U13" s="89">
        <f t="shared" si="13"/>
        <v>197770.76708446999</v>
      </c>
    </row>
    <row r="14" spans="1:21" x14ac:dyDescent="0.25">
      <c r="A14" s="228" t="s">
        <v>114</v>
      </c>
      <c r="B14" s="145" t="s">
        <v>12</v>
      </c>
      <c r="C14" s="150">
        <v>2606</v>
      </c>
      <c r="D14" s="15">
        <f t="shared" ref="D14:D20" si="14">C14/$C$21</f>
        <v>0.42623487078835459</v>
      </c>
      <c r="E14" s="13">
        <v>131133.34855885999</v>
      </c>
      <c r="F14" s="17">
        <f t="shared" ref="F14:F20" si="15">E14/$E$21</f>
        <v>0.82490766682527039</v>
      </c>
      <c r="G14" s="150">
        <v>147</v>
      </c>
      <c r="H14" s="15">
        <f t="shared" ref="H14:H20" si="16">G14/$G$21</f>
        <v>0.44410876132930516</v>
      </c>
      <c r="I14" s="13">
        <v>16759.663452180001</v>
      </c>
      <c r="J14" s="17">
        <f t="shared" ref="J14:J20" si="17">I14/$I$21</f>
        <v>0.43191154845930219</v>
      </c>
      <c r="K14" s="150">
        <f t="shared" ref="K14:K20" si="18">C14+G14</f>
        <v>2753</v>
      </c>
      <c r="L14" s="15">
        <f t="shared" ref="L14:L20" si="19">K14/$K$21</f>
        <v>0.42715283165244378</v>
      </c>
      <c r="M14" s="13">
        <f t="shared" ref="M14:M20" si="20">E14+I14</f>
        <v>147893.01201104</v>
      </c>
      <c r="N14" s="17">
        <f>M14/$M$21</f>
        <v>0.74780016375156855</v>
      </c>
    </row>
    <row r="15" spans="1:21" x14ac:dyDescent="0.25">
      <c r="A15" s="228"/>
      <c r="B15" s="156" t="s">
        <v>21</v>
      </c>
      <c r="C15" s="160">
        <v>2061</v>
      </c>
      <c r="D15" s="21">
        <f t="shared" si="14"/>
        <v>0.33709519136408245</v>
      </c>
      <c r="E15" s="27">
        <v>6444.1768182700007</v>
      </c>
      <c r="F15" s="22">
        <f t="shared" si="15"/>
        <v>4.0537749719573045E-2</v>
      </c>
      <c r="G15" s="165">
        <v>6</v>
      </c>
      <c r="H15" s="21">
        <f t="shared" si="16"/>
        <v>1.812688821752266E-2</v>
      </c>
      <c r="I15" s="20">
        <v>11.6164144</v>
      </c>
      <c r="J15" s="22">
        <f t="shared" si="17"/>
        <v>2.9936541061009904E-4</v>
      </c>
      <c r="K15" s="165">
        <f t="shared" si="18"/>
        <v>2067</v>
      </c>
      <c r="L15" s="21">
        <f t="shared" si="19"/>
        <v>0.32071373157486421</v>
      </c>
      <c r="M15" s="20">
        <f t="shared" si="20"/>
        <v>6455.7932326700011</v>
      </c>
      <c r="N15" s="22">
        <f t="shared" ref="N15:N20" si="21">M15/$M$21</f>
        <v>3.2642808276678537E-2</v>
      </c>
    </row>
    <row r="16" spans="1:21" x14ac:dyDescent="0.25">
      <c r="A16" s="228"/>
      <c r="B16" s="145" t="s">
        <v>14</v>
      </c>
      <c r="C16" s="158">
        <v>1094</v>
      </c>
      <c r="D16" s="15">
        <f t="shared" si="14"/>
        <v>0.17893359502780504</v>
      </c>
      <c r="E16" s="19">
        <v>9070.0712612900006</v>
      </c>
      <c r="F16" s="17">
        <f t="shared" si="15"/>
        <v>5.7056205795975264E-2</v>
      </c>
      <c r="G16" s="159">
        <v>87</v>
      </c>
      <c r="H16" s="15">
        <f t="shared" si="16"/>
        <v>0.26283987915407853</v>
      </c>
      <c r="I16" s="13">
        <v>12034.80114274</v>
      </c>
      <c r="J16" s="17">
        <f t="shared" si="17"/>
        <v>0.31014761196081719</v>
      </c>
      <c r="K16" s="150">
        <f t="shared" si="18"/>
        <v>1181</v>
      </c>
      <c r="L16" s="15">
        <f t="shared" si="19"/>
        <v>0.18324282389449184</v>
      </c>
      <c r="M16" s="13">
        <f t="shared" si="20"/>
        <v>21104.87240403</v>
      </c>
      <c r="N16" s="22">
        <f t="shared" si="21"/>
        <v>0.1067138117283829</v>
      </c>
    </row>
    <row r="17" spans="1:14" x14ac:dyDescent="0.25">
      <c r="A17" s="228"/>
      <c r="B17" s="145" t="s">
        <v>15</v>
      </c>
      <c r="C17" s="150">
        <v>197</v>
      </c>
      <c r="D17" s="15">
        <f t="shared" si="14"/>
        <v>3.222113182859012E-2</v>
      </c>
      <c r="E17" s="13">
        <v>9165.5304239899997</v>
      </c>
      <c r="F17" s="17">
        <f t="shared" si="15"/>
        <v>5.7656701368195055E-2</v>
      </c>
      <c r="G17" s="150">
        <v>7</v>
      </c>
      <c r="H17" s="15">
        <f t="shared" si="16"/>
        <v>2.1148036253776436E-2</v>
      </c>
      <c r="I17" s="13">
        <v>306.34687300000002</v>
      </c>
      <c r="J17" s="17">
        <f t="shared" si="17"/>
        <v>7.894833488788491E-3</v>
      </c>
      <c r="K17" s="150">
        <f t="shared" si="18"/>
        <v>204</v>
      </c>
      <c r="L17" s="15">
        <f t="shared" si="19"/>
        <v>3.1652443754848721E-2</v>
      </c>
      <c r="M17" s="13">
        <f t="shared" si="20"/>
        <v>9471.8772969900001</v>
      </c>
      <c r="N17" s="22">
        <f t="shared" si="21"/>
        <v>4.7893212109272242E-2</v>
      </c>
    </row>
    <row r="18" spans="1:14" x14ac:dyDescent="0.25">
      <c r="A18" s="228"/>
      <c r="B18" s="145" t="s">
        <v>19</v>
      </c>
      <c r="C18" s="150">
        <v>89</v>
      </c>
      <c r="D18" s="15">
        <f t="shared" si="14"/>
        <v>1.4556754988550866E-2</v>
      </c>
      <c r="E18" s="13">
        <v>2489.0078504000003</v>
      </c>
      <c r="F18" s="17">
        <f t="shared" si="15"/>
        <v>1.565735704264163E-2</v>
      </c>
      <c r="G18" s="150">
        <v>66</v>
      </c>
      <c r="H18" s="15">
        <f t="shared" si="16"/>
        <v>0.19939577039274925</v>
      </c>
      <c r="I18" s="13">
        <v>8994.4603037300003</v>
      </c>
      <c r="J18" s="17">
        <f t="shared" si="17"/>
        <v>0.23179530355273548</v>
      </c>
      <c r="K18" s="150">
        <f t="shared" si="18"/>
        <v>155</v>
      </c>
      <c r="L18" s="15">
        <f t="shared" si="19"/>
        <v>2.404965089216447E-2</v>
      </c>
      <c r="M18" s="13">
        <f t="shared" si="20"/>
        <v>11483.468154130001</v>
      </c>
      <c r="N18" s="22">
        <f t="shared" si="21"/>
        <v>5.8064537663573348E-2</v>
      </c>
    </row>
    <row r="19" spans="1:14" x14ac:dyDescent="0.25">
      <c r="A19" s="228"/>
      <c r="B19" s="145" t="s">
        <v>20</v>
      </c>
      <c r="C19" s="159">
        <v>64</v>
      </c>
      <c r="D19" s="15">
        <f t="shared" si="14"/>
        <v>1.046777886817141E-2</v>
      </c>
      <c r="E19" s="19">
        <v>517.34225180999999</v>
      </c>
      <c r="F19" s="17">
        <f t="shared" si="15"/>
        <v>3.25439405445492E-3</v>
      </c>
      <c r="G19" s="159">
        <v>18</v>
      </c>
      <c r="H19" s="15">
        <f t="shared" si="16"/>
        <v>5.4380664652567974E-2</v>
      </c>
      <c r="I19" s="13">
        <v>696.57403199999999</v>
      </c>
      <c r="J19" s="17">
        <f t="shared" si="17"/>
        <v>1.7951337127746773E-2</v>
      </c>
      <c r="K19" s="150">
        <f t="shared" si="18"/>
        <v>82</v>
      </c>
      <c r="L19" s="15">
        <f t="shared" si="19"/>
        <v>1.2723041117145074E-2</v>
      </c>
      <c r="M19" s="13">
        <f t="shared" si="20"/>
        <v>1213.9162838100001</v>
      </c>
      <c r="N19" s="22">
        <f t="shared" si="21"/>
        <v>6.1379965386468031E-3</v>
      </c>
    </row>
    <row r="20" spans="1:14" x14ac:dyDescent="0.25">
      <c r="A20" s="228"/>
      <c r="B20" s="157" t="s">
        <v>16</v>
      </c>
      <c r="C20" s="161">
        <v>3</v>
      </c>
      <c r="D20" s="16">
        <f t="shared" si="14"/>
        <v>4.906771344455348E-4</v>
      </c>
      <c r="E20" s="88">
        <v>147.8277018</v>
      </c>
      <c r="F20" s="162">
        <f t="shared" si="15"/>
        <v>9.2992519388951952E-4</v>
      </c>
      <c r="G20" s="161">
        <v>0</v>
      </c>
      <c r="H20" s="16">
        <f t="shared" si="16"/>
        <v>0</v>
      </c>
      <c r="I20" s="14">
        <v>0</v>
      </c>
      <c r="J20" s="162">
        <f t="shared" si="17"/>
        <v>0</v>
      </c>
      <c r="K20" s="168">
        <f t="shared" si="18"/>
        <v>3</v>
      </c>
      <c r="L20" s="16">
        <f t="shared" si="19"/>
        <v>4.6547711404189296E-4</v>
      </c>
      <c r="M20" s="14">
        <f t="shared" si="20"/>
        <v>147.8277018</v>
      </c>
      <c r="N20" s="22">
        <f t="shared" si="21"/>
        <v>7.4746993187755197E-4</v>
      </c>
    </row>
    <row r="21" spans="1:14" ht="15.75" thickBot="1" x14ac:dyDescent="0.3">
      <c r="A21" s="259"/>
      <c r="B21" s="146" t="s">
        <v>8</v>
      </c>
      <c r="C21" s="163">
        <f t="shared" ref="C21:J21" si="22">SUM(C14:C20)</f>
        <v>6114</v>
      </c>
      <c r="D21" s="79">
        <f t="shared" si="22"/>
        <v>1</v>
      </c>
      <c r="E21" s="155">
        <f t="shared" si="22"/>
        <v>158967.30486642002</v>
      </c>
      <c r="F21" s="80">
        <f t="shared" si="22"/>
        <v>0.99999999999999978</v>
      </c>
      <c r="G21" s="163">
        <f t="shared" si="22"/>
        <v>331</v>
      </c>
      <c r="H21" s="79">
        <f t="shared" si="22"/>
        <v>1</v>
      </c>
      <c r="I21" s="78">
        <f t="shared" si="22"/>
        <v>38803.462218049994</v>
      </c>
      <c r="J21" s="80">
        <f t="shared" si="22"/>
        <v>1.0000000000000002</v>
      </c>
      <c r="K21" s="163">
        <f t="shared" ref="K21" si="23">C21+G21</f>
        <v>6445</v>
      </c>
      <c r="L21" s="79">
        <f t="shared" ref="L21" si="24">K21/$K$21</f>
        <v>1</v>
      </c>
      <c r="M21" s="78">
        <f t="shared" ref="M21" si="25">E21+I21</f>
        <v>197770.76708447002</v>
      </c>
      <c r="N21" s="80">
        <f t="shared" ref="N21" si="26">M21/$M$21</f>
        <v>1</v>
      </c>
    </row>
    <row r="22" spans="1:14" x14ac:dyDescent="0.25">
      <c r="A22" s="230" t="s">
        <v>63</v>
      </c>
      <c r="B22" s="147" t="s">
        <v>12</v>
      </c>
      <c r="C22" s="152">
        <f>C14-C6</f>
        <v>847</v>
      </c>
      <c r="D22" s="32">
        <f t="shared" ref="D22:D29" si="27">(C14/C6)-1</f>
        <v>0.48152359295054015</v>
      </c>
      <c r="E22" s="41">
        <f>E14-E6</f>
        <v>60566.374163989996</v>
      </c>
      <c r="F22" s="36">
        <f t="shared" ref="F22:F29" si="28">(E14/E6)-1</f>
        <v>0.85828214520124013</v>
      </c>
      <c r="G22" s="166">
        <f>G14-G6</f>
        <v>83</v>
      </c>
      <c r="H22" s="35">
        <f t="shared" ref="H22:H27" si="29">(G14/G6)-1</f>
        <v>1.296875</v>
      </c>
      <c r="I22" s="39">
        <f>I14-I6</f>
        <v>12089.683621849999</v>
      </c>
      <c r="J22" s="49">
        <f t="shared" ref="J22:J27" si="30">(I14/I6)-1</f>
        <v>2.5888085304633304</v>
      </c>
      <c r="K22" s="152">
        <f>K14-K6</f>
        <v>930</v>
      </c>
      <c r="L22" s="32">
        <f t="shared" ref="L22:L29" si="31">(K14/K6)-1</f>
        <v>0.5101481075150851</v>
      </c>
      <c r="M22" s="90">
        <f>M14-M6</f>
        <v>72656.057785840007</v>
      </c>
      <c r="N22" s="36">
        <f t="shared" ref="N22:N29" si="32">(M14/M6)-1</f>
        <v>0.96569642583304449</v>
      </c>
    </row>
    <row r="23" spans="1:14" x14ac:dyDescent="0.25">
      <c r="A23" s="231"/>
      <c r="B23" s="148" t="s">
        <v>21</v>
      </c>
      <c r="C23" s="53">
        <f t="shared" ref="C23:C29" si="33">C15-C7</f>
        <v>-313</v>
      </c>
      <c r="D23" s="29">
        <f t="shared" si="27"/>
        <v>-0.13184498736310024</v>
      </c>
      <c r="E23" s="40">
        <f t="shared" ref="E23:E29" si="34">E15-E7</f>
        <v>426.6030691900005</v>
      </c>
      <c r="F23" s="38">
        <f t="shared" si="28"/>
        <v>7.0892869282278781E-2</v>
      </c>
      <c r="G23" s="53">
        <f t="shared" ref="G23:G29" si="35">G15-G7</f>
        <v>1</v>
      </c>
      <c r="H23" s="29">
        <f t="shared" si="29"/>
        <v>0.19999999999999996</v>
      </c>
      <c r="I23" s="42">
        <f>I15-I7</f>
        <v>-11.946582599999999</v>
      </c>
      <c r="J23" s="37">
        <f t="shared" si="30"/>
        <v>-0.50700607397267849</v>
      </c>
      <c r="K23" s="53">
        <f t="shared" ref="K23:K29" si="36">K15-K7</f>
        <v>-312</v>
      </c>
      <c r="L23" s="29">
        <f t="shared" si="31"/>
        <v>-0.13114754098360659</v>
      </c>
      <c r="M23" s="91">
        <f t="shared" ref="M23:M28" si="37">M15-M7</f>
        <v>414.6564865900009</v>
      </c>
      <c r="N23" s="38">
        <f t="shared" si="32"/>
        <v>6.8638818159358017E-2</v>
      </c>
    </row>
    <row r="24" spans="1:14" x14ac:dyDescent="0.25">
      <c r="A24" s="231"/>
      <c r="B24" s="148" t="s">
        <v>14</v>
      </c>
      <c r="C24" s="53">
        <f t="shared" si="33"/>
        <v>6</v>
      </c>
      <c r="D24" s="29">
        <f t="shared" si="27"/>
        <v>5.5147058823530326E-3</v>
      </c>
      <c r="E24" s="40">
        <f t="shared" si="34"/>
        <v>-2641.8919885800005</v>
      </c>
      <c r="F24" s="38">
        <f t="shared" si="28"/>
        <v>-0.22557208661061368</v>
      </c>
      <c r="G24" s="53">
        <f t="shared" si="35"/>
        <v>11</v>
      </c>
      <c r="H24" s="29">
        <f t="shared" si="29"/>
        <v>0.14473684210526305</v>
      </c>
      <c r="I24" s="40">
        <f t="shared" ref="I24:I28" si="38">I16-I8</f>
        <v>8253.52884146</v>
      </c>
      <c r="J24" s="38">
        <f t="shared" si="30"/>
        <v>2.1827385556618322</v>
      </c>
      <c r="K24" s="53">
        <f t="shared" si="36"/>
        <v>17</v>
      </c>
      <c r="L24" s="29">
        <f t="shared" si="31"/>
        <v>1.4604810996563522E-2</v>
      </c>
      <c r="M24" s="91">
        <f t="shared" si="37"/>
        <v>5611.6368528799994</v>
      </c>
      <c r="N24" s="38">
        <f t="shared" si="32"/>
        <v>0.36219915680966142</v>
      </c>
    </row>
    <row r="25" spans="1:14" x14ac:dyDescent="0.25">
      <c r="A25" s="231"/>
      <c r="B25" s="148" t="s">
        <v>15</v>
      </c>
      <c r="C25" s="56">
        <f>C17-C9</f>
        <v>65</v>
      </c>
      <c r="D25" s="31">
        <f t="shared" si="27"/>
        <v>0.49242424242424243</v>
      </c>
      <c r="E25" s="42">
        <f t="shared" si="34"/>
        <v>-3606.6052706200007</v>
      </c>
      <c r="F25" s="37">
        <f t="shared" si="28"/>
        <v>-0.28238075110195027</v>
      </c>
      <c r="G25" s="56">
        <f>G17-G9</f>
        <v>1</v>
      </c>
      <c r="H25" s="31">
        <f t="shared" si="29"/>
        <v>0.16666666666666674</v>
      </c>
      <c r="I25" s="42">
        <f>I17-I9</f>
        <v>-1537.5708750000001</v>
      </c>
      <c r="J25" s="37">
        <f t="shared" si="30"/>
        <v>-0.83386087946044329</v>
      </c>
      <c r="K25" s="56">
        <f>K17-K9</f>
        <v>66</v>
      </c>
      <c r="L25" s="31">
        <f t="shared" si="31"/>
        <v>0.47826086956521729</v>
      </c>
      <c r="M25" s="92">
        <f>M17-M9</f>
        <v>-5144.1761456200002</v>
      </c>
      <c r="N25" s="37">
        <f t="shared" si="32"/>
        <v>-0.3519538407422107</v>
      </c>
    </row>
    <row r="26" spans="1:14" x14ac:dyDescent="0.25">
      <c r="A26" s="231"/>
      <c r="B26" s="148" t="s">
        <v>19</v>
      </c>
      <c r="C26" s="53">
        <f>C18-C10</f>
        <v>0</v>
      </c>
      <c r="D26" s="29">
        <f t="shared" si="27"/>
        <v>0</v>
      </c>
      <c r="E26" s="40">
        <f t="shared" si="34"/>
        <v>-418.19158733999939</v>
      </c>
      <c r="F26" s="38">
        <f t="shared" si="28"/>
        <v>-0.14384688642657872</v>
      </c>
      <c r="G26" s="56">
        <f>G18-G10</f>
        <v>-4</v>
      </c>
      <c r="H26" s="31">
        <f t="shared" si="29"/>
        <v>-5.7142857142857162E-2</v>
      </c>
      <c r="I26" s="42">
        <f>I18-I10</f>
        <v>-5507.0087366400003</v>
      </c>
      <c r="J26" s="37">
        <f t="shared" si="30"/>
        <v>-0.37975523178439929</v>
      </c>
      <c r="K26" s="53">
        <f>K18-K10</f>
        <v>-4</v>
      </c>
      <c r="L26" s="29">
        <f t="shared" si="31"/>
        <v>-2.515723270440251E-2</v>
      </c>
      <c r="M26" s="92">
        <f>M18-M10</f>
        <v>-5925.2003239799997</v>
      </c>
      <c r="N26" s="37">
        <f t="shared" si="32"/>
        <v>-0.34035919125178715</v>
      </c>
    </row>
    <row r="27" spans="1:14" x14ac:dyDescent="0.25">
      <c r="A27" s="231"/>
      <c r="B27" s="148" t="s">
        <v>20</v>
      </c>
      <c r="C27" s="53">
        <f t="shared" si="33"/>
        <v>-51</v>
      </c>
      <c r="D27" s="29">
        <f t="shared" si="27"/>
        <v>-0.44347826086956521</v>
      </c>
      <c r="E27" s="40">
        <f t="shared" si="34"/>
        <v>-2117.9896708899996</v>
      </c>
      <c r="F27" s="38">
        <f t="shared" si="28"/>
        <v>-0.8036899081463853</v>
      </c>
      <c r="G27" s="53">
        <f t="shared" si="35"/>
        <v>8</v>
      </c>
      <c r="H27" s="29">
        <f t="shared" si="29"/>
        <v>0.8</v>
      </c>
      <c r="I27" s="40">
        <f t="shared" si="38"/>
        <v>161.94166599999994</v>
      </c>
      <c r="J27" s="38">
        <f t="shared" si="30"/>
        <v>0.30290284744938156</v>
      </c>
      <c r="K27" s="53">
        <f t="shared" si="36"/>
        <v>-43</v>
      </c>
      <c r="L27" s="29">
        <f t="shared" si="31"/>
        <v>-0.34399999999999997</v>
      </c>
      <c r="M27" s="91">
        <f t="shared" si="37"/>
        <v>-1956.0480048899999</v>
      </c>
      <c r="N27" s="38">
        <f t="shared" si="32"/>
        <v>-0.61705679520199697</v>
      </c>
    </row>
    <row r="28" spans="1:14" x14ac:dyDescent="0.25">
      <c r="A28" s="231"/>
      <c r="B28" s="148" t="s">
        <v>16</v>
      </c>
      <c r="C28" s="53">
        <f t="shared" si="33"/>
        <v>1</v>
      </c>
      <c r="D28" s="29">
        <f t="shared" si="27"/>
        <v>0.5</v>
      </c>
      <c r="E28" s="40">
        <f t="shared" si="34"/>
        <v>53.360450799999995</v>
      </c>
      <c r="F28" s="38">
        <f t="shared" si="28"/>
        <v>0.56485660623277778</v>
      </c>
      <c r="G28" s="55">
        <f t="shared" si="35"/>
        <v>0</v>
      </c>
      <c r="H28" s="30" t="s">
        <v>62</v>
      </c>
      <c r="I28" s="43">
        <f t="shared" si="38"/>
        <v>0</v>
      </c>
      <c r="J28" s="167" t="s">
        <v>62</v>
      </c>
      <c r="K28" s="53">
        <f t="shared" si="36"/>
        <v>1</v>
      </c>
      <c r="L28" s="29">
        <f t="shared" si="31"/>
        <v>0.5</v>
      </c>
      <c r="M28" s="91">
        <f t="shared" si="37"/>
        <v>53.360450799999995</v>
      </c>
      <c r="N28" s="38">
        <f t="shared" si="32"/>
        <v>0.56485660623277778</v>
      </c>
    </row>
    <row r="29" spans="1:14" ht="15.75" thickBot="1" x14ac:dyDescent="0.3">
      <c r="A29" s="232"/>
      <c r="B29" s="149" t="s">
        <v>8</v>
      </c>
      <c r="C29" s="153">
        <f t="shared" si="33"/>
        <v>555</v>
      </c>
      <c r="D29" s="46">
        <f t="shared" si="27"/>
        <v>9.9838100377765748E-2</v>
      </c>
      <c r="E29" s="87">
        <f t="shared" si="34"/>
        <v>52261.659166550031</v>
      </c>
      <c r="F29" s="48">
        <f t="shared" si="28"/>
        <v>0.48977407731120359</v>
      </c>
      <c r="G29" s="153">
        <f t="shared" si="35"/>
        <v>100</v>
      </c>
      <c r="H29" s="46">
        <f>(G21/G13)-1</f>
        <v>0.4329004329004329</v>
      </c>
      <c r="I29" s="87">
        <f>I21-I13</f>
        <v>13448.627935069992</v>
      </c>
      <c r="J29" s="48">
        <f>(I21/I13)-1</f>
        <v>0.5304167159987192</v>
      </c>
      <c r="K29" s="153">
        <f t="shared" si="36"/>
        <v>655</v>
      </c>
      <c r="L29" s="46">
        <f t="shared" si="31"/>
        <v>0.113126079447323</v>
      </c>
      <c r="M29" s="87">
        <f>M21-M13</f>
        <v>65710.287101620022</v>
      </c>
      <c r="N29" s="48">
        <f t="shared" si="32"/>
        <v>0.49757722454252384</v>
      </c>
    </row>
  </sheetData>
  <sortState ref="B13:N19">
    <sortCondition descending="1" ref="K13:K19"/>
  </sortState>
  <mergeCells count="11">
    <mergeCell ref="R4:S4"/>
    <mergeCell ref="T4:U4"/>
    <mergeCell ref="A22:A29"/>
    <mergeCell ref="K4:N4"/>
    <mergeCell ref="A3:N3"/>
    <mergeCell ref="A4:A5"/>
    <mergeCell ref="A6:A13"/>
    <mergeCell ref="A14:A21"/>
    <mergeCell ref="B4:B5"/>
    <mergeCell ref="C4:F4"/>
    <mergeCell ref="G4:J4"/>
  </mergeCells>
  <conditionalFormatting sqref="C22:N27 C29:N29 C28:F28 K28:N28">
    <cfRule type="cellIs" dxfId="7" priority="1" operator="lessThan">
      <formula>0</formula>
    </cfRule>
    <cfRule type="cellIs" dxfId="6" priority="2" operator="greaterThan">
      <formula>0</formula>
    </cfRule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45" orientation="landscape" r:id="rId1"/>
  <headerFooter>
    <oddFooter>Stránka &amp;P z &amp;N</oddFooter>
  </headerFooter>
  <ignoredErrors>
    <ignoredError sqref="E13 G13 E21 G21 L13 L6:L12 L14:L21 D22:D23 F22:F29 H22:H27 J22:J27 L22:L28 H29 J29 L29 D24:D29 E22:E29 G22:G29 I22:I29 K22:K29 M22:M29" formula="1"/>
    <ignoredError sqref="A7:A13 A15:A21" numberStoredAsText="1"/>
    <ignoredError sqref="R13 S13:U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26" sqref="M26"/>
    </sheetView>
  </sheetViews>
  <sheetFormatPr defaultRowHeight="15" x14ac:dyDescent="0.25"/>
  <cols>
    <col min="1" max="1" width="15.7109375" customWidth="1"/>
    <col min="2" max="2" width="27.140625" customWidth="1"/>
    <col min="3" max="3" width="12.7109375" customWidth="1"/>
    <col min="4" max="4" width="9.140625" customWidth="1"/>
    <col min="5" max="5" width="13.42578125" customWidth="1"/>
    <col min="6" max="6" width="9.140625" customWidth="1"/>
    <col min="7" max="7" width="12.7109375" customWidth="1"/>
    <col min="8" max="8" width="9.28515625" customWidth="1"/>
    <col min="9" max="9" width="13.42578125" customWidth="1"/>
    <col min="10" max="10" width="8.85546875" customWidth="1"/>
    <col min="11" max="11" width="12.7109375" customWidth="1"/>
    <col min="12" max="12" width="9.28515625" customWidth="1"/>
    <col min="13" max="13" width="13.42578125" customWidth="1"/>
    <col min="14" max="14" width="8.85546875" customWidth="1"/>
  </cols>
  <sheetData>
    <row r="1" spans="1:14" ht="18.75" x14ac:dyDescent="0.3">
      <c r="A1" s="33" t="s">
        <v>90</v>
      </c>
    </row>
    <row r="2" spans="1:14" ht="15.75" thickBot="1" x14ac:dyDescent="0.3"/>
    <row r="3" spans="1:14" x14ac:dyDescent="0.25">
      <c r="A3" s="260" t="s">
        <v>26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2"/>
    </row>
    <row r="4" spans="1:14" x14ac:dyDescent="0.25">
      <c r="A4" s="237" t="s">
        <v>18</v>
      </c>
      <c r="B4" s="256" t="s">
        <v>25</v>
      </c>
      <c r="C4" s="263" t="s">
        <v>22</v>
      </c>
      <c r="D4" s="263"/>
      <c r="E4" s="263"/>
      <c r="F4" s="263"/>
      <c r="G4" s="263" t="s">
        <v>23</v>
      </c>
      <c r="H4" s="263"/>
      <c r="I4" s="263"/>
      <c r="J4" s="263"/>
      <c r="K4" s="263" t="s">
        <v>8</v>
      </c>
      <c r="L4" s="263"/>
      <c r="M4" s="263"/>
      <c r="N4" s="264"/>
    </row>
    <row r="5" spans="1:14" ht="31.5" customHeight="1" x14ac:dyDescent="0.25">
      <c r="A5" s="237"/>
      <c r="B5" s="256"/>
      <c r="C5" s="67" t="s">
        <v>4</v>
      </c>
      <c r="D5" s="67" t="s">
        <v>9</v>
      </c>
      <c r="E5" s="67" t="s">
        <v>83</v>
      </c>
      <c r="F5" s="67" t="s">
        <v>9</v>
      </c>
      <c r="G5" s="67" t="s">
        <v>4</v>
      </c>
      <c r="H5" s="67" t="s">
        <v>9</v>
      </c>
      <c r="I5" s="67" t="s">
        <v>83</v>
      </c>
      <c r="J5" s="67" t="s">
        <v>9</v>
      </c>
      <c r="K5" s="67" t="s">
        <v>4</v>
      </c>
      <c r="L5" s="67" t="s">
        <v>9</v>
      </c>
      <c r="M5" s="67" t="s">
        <v>83</v>
      </c>
      <c r="N5" s="1" t="s">
        <v>9</v>
      </c>
    </row>
    <row r="6" spans="1:14" x14ac:dyDescent="0.25">
      <c r="A6" s="227" t="s">
        <v>113</v>
      </c>
      <c r="B6" s="187" t="s">
        <v>13</v>
      </c>
      <c r="C6" s="13">
        <v>3759</v>
      </c>
      <c r="D6" s="15">
        <f>C6/$C$9</f>
        <v>0.67620075553157044</v>
      </c>
      <c r="E6" s="13">
        <v>17937.108752700002</v>
      </c>
      <c r="F6" s="15">
        <f>E6/$E$9</f>
        <v>0.16809896641412528</v>
      </c>
      <c r="G6" s="13">
        <v>37</v>
      </c>
      <c r="H6" s="15">
        <f>G6/$G$9</f>
        <v>0.16017316017316016</v>
      </c>
      <c r="I6" s="13">
        <v>619.28526697000007</v>
      </c>
      <c r="J6" s="15">
        <f>I6/$I$9</f>
        <v>2.4424741256767319E-2</v>
      </c>
      <c r="K6" s="13">
        <f>C6+G6</f>
        <v>3796</v>
      </c>
      <c r="L6" s="15">
        <f>K6/$K$9</f>
        <v>0.65561312607944733</v>
      </c>
      <c r="M6" s="13">
        <f>E6+I6</f>
        <v>18556.394019670002</v>
      </c>
      <c r="N6" s="17">
        <f>M6/$M$9</f>
        <v>0.14051436146589671</v>
      </c>
    </row>
    <row r="7" spans="1:14" x14ac:dyDescent="0.25">
      <c r="A7" s="227"/>
      <c r="B7" s="187" t="s">
        <v>11</v>
      </c>
      <c r="C7" s="13">
        <v>1381</v>
      </c>
      <c r="D7" s="15">
        <f t="shared" ref="D7:D8" si="0">C7/$C$9</f>
        <v>0.24842597589494514</v>
      </c>
      <c r="E7" s="13">
        <v>85456.896960330007</v>
      </c>
      <c r="F7" s="15">
        <f t="shared" ref="F7:F8" si="1">E7/$E$9</f>
        <v>0.80086574988444226</v>
      </c>
      <c r="G7" s="13">
        <v>175</v>
      </c>
      <c r="H7" s="15">
        <f t="shared" ref="H7:H8" si="2">G7/$G$9</f>
        <v>0.75757575757575757</v>
      </c>
      <c r="I7" s="13">
        <v>23707.189763980001</v>
      </c>
      <c r="J7" s="15">
        <f t="shared" ref="J7:J8" si="3">I7/$I$9</f>
        <v>0.93501655342681456</v>
      </c>
      <c r="K7" s="13">
        <f t="shared" ref="K7:K8" si="4">C7+G7</f>
        <v>1556</v>
      </c>
      <c r="L7" s="15">
        <f t="shared" ref="L7:L8" si="5">K7/$K$9</f>
        <v>0.26873920552677028</v>
      </c>
      <c r="M7" s="13">
        <f t="shared" ref="M7:M8" si="6">E7+I7</f>
        <v>109164.08672431001</v>
      </c>
      <c r="N7" s="17">
        <f t="shared" ref="N7:N8" si="7">M7/$M$9</f>
        <v>0.82662191397825135</v>
      </c>
    </row>
    <row r="8" spans="1:14" x14ac:dyDescent="0.25">
      <c r="A8" s="227"/>
      <c r="B8" s="187" t="s">
        <v>20</v>
      </c>
      <c r="C8" s="13">
        <v>419</v>
      </c>
      <c r="D8" s="15">
        <f t="shared" si="0"/>
        <v>7.5373268573484434E-2</v>
      </c>
      <c r="E8" s="13">
        <v>3311.6399868400003</v>
      </c>
      <c r="F8" s="15">
        <f t="shared" si="1"/>
        <v>3.103528370143244E-2</v>
      </c>
      <c r="G8" s="13">
        <v>19</v>
      </c>
      <c r="H8" s="15">
        <f t="shared" si="2"/>
        <v>8.2251082251082255E-2</v>
      </c>
      <c r="I8" s="13">
        <v>1028.3592520299999</v>
      </c>
      <c r="J8" s="15">
        <f t="shared" si="3"/>
        <v>4.0558705316418059E-2</v>
      </c>
      <c r="K8" s="13">
        <f t="shared" si="4"/>
        <v>438</v>
      </c>
      <c r="L8" s="15">
        <f t="shared" si="5"/>
        <v>7.5647668393782383E-2</v>
      </c>
      <c r="M8" s="13">
        <f t="shared" si="6"/>
        <v>4339.9992388700002</v>
      </c>
      <c r="N8" s="17">
        <f t="shared" si="7"/>
        <v>3.2863724555852084E-2</v>
      </c>
    </row>
    <row r="9" spans="1:14" x14ac:dyDescent="0.25">
      <c r="A9" s="227"/>
      <c r="B9" s="23" t="s">
        <v>8</v>
      </c>
      <c r="C9" s="4">
        <f>SUM(C6:C8)</f>
        <v>5559</v>
      </c>
      <c r="D9" s="142">
        <f t="shared" ref="D9:M9" si="8">SUM(D6:D8)</f>
        <v>1</v>
      </c>
      <c r="E9" s="4">
        <f t="shared" si="8"/>
        <v>106705.64569987002</v>
      </c>
      <c r="F9" s="142">
        <f t="shared" si="8"/>
        <v>1</v>
      </c>
      <c r="G9" s="4">
        <f t="shared" si="8"/>
        <v>231</v>
      </c>
      <c r="H9" s="142">
        <f t="shared" si="8"/>
        <v>1</v>
      </c>
      <c r="I9" s="4">
        <f t="shared" si="8"/>
        <v>25354.834282980002</v>
      </c>
      <c r="J9" s="142">
        <f t="shared" si="8"/>
        <v>0.99999999999999989</v>
      </c>
      <c r="K9" s="4">
        <f t="shared" si="8"/>
        <v>5790</v>
      </c>
      <c r="L9" s="142">
        <f t="shared" si="8"/>
        <v>1</v>
      </c>
      <c r="M9" s="4">
        <f t="shared" si="8"/>
        <v>132060.47998285</v>
      </c>
      <c r="N9" s="8">
        <f>SUM(N6:N8)</f>
        <v>1.0000000000000002</v>
      </c>
    </row>
    <row r="10" spans="1:14" x14ac:dyDescent="0.25">
      <c r="A10" s="228" t="s">
        <v>114</v>
      </c>
      <c r="B10" s="188" t="s">
        <v>13</v>
      </c>
      <c r="C10" s="13">
        <v>4318</v>
      </c>
      <c r="D10" s="15">
        <f>C10/$C$13</f>
        <v>0.70624795551193986</v>
      </c>
      <c r="E10" s="13">
        <v>31105.63341626</v>
      </c>
      <c r="F10" s="15">
        <f>E10/$E$13</f>
        <v>0.19567315079285028</v>
      </c>
      <c r="G10" s="13">
        <v>77</v>
      </c>
      <c r="H10" s="15">
        <f>G10/$G$13</f>
        <v>0.23262839879154079</v>
      </c>
      <c r="I10" s="13">
        <v>3821.0544945799998</v>
      </c>
      <c r="J10" s="15">
        <f>I10/$I$13</f>
        <v>9.8471999047615402E-2</v>
      </c>
      <c r="K10" s="13">
        <f>C10+G10</f>
        <v>4395</v>
      </c>
      <c r="L10" s="15">
        <f>K10/$K$13</f>
        <v>0.68192397207137312</v>
      </c>
      <c r="M10" s="13">
        <f>E10+I10</f>
        <v>34926.687910840003</v>
      </c>
      <c r="N10" s="17">
        <f>M10/$M$13</f>
        <v>0.17660187309645434</v>
      </c>
    </row>
    <row r="11" spans="1:14" x14ac:dyDescent="0.25">
      <c r="A11" s="228"/>
      <c r="B11" s="188" t="s">
        <v>11</v>
      </c>
      <c r="C11" s="13">
        <v>1563</v>
      </c>
      <c r="D11" s="15">
        <f t="shared" ref="D11:D12" si="9">C11/$C$13</f>
        <v>0.25564278704612364</v>
      </c>
      <c r="E11" s="13">
        <v>126123.62689127</v>
      </c>
      <c r="F11" s="15">
        <f t="shared" ref="F11:F12" si="10">E11/$E$13</f>
        <v>0.79339350313104651</v>
      </c>
      <c r="G11" s="13">
        <v>247</v>
      </c>
      <c r="H11" s="15">
        <f t="shared" ref="H11:H12" si="11">G11/$G$13</f>
        <v>0.74622356495468278</v>
      </c>
      <c r="I11" s="13">
        <v>33619.930803470001</v>
      </c>
      <c r="J11" s="15">
        <f t="shared" ref="J11:J12" si="12">I11/$I$13</f>
        <v>0.86641574956760414</v>
      </c>
      <c r="K11" s="13">
        <f t="shared" ref="K11:K12" si="13">C11+G11</f>
        <v>1810</v>
      </c>
      <c r="L11" s="15">
        <f t="shared" ref="L11:L12" si="14">K11/$K$13</f>
        <v>0.2808378588052754</v>
      </c>
      <c r="M11" s="13">
        <f t="shared" ref="M11:M12" si="15">E11+I11</f>
        <v>159743.55769474001</v>
      </c>
      <c r="N11" s="17">
        <f t="shared" ref="N11:N12" si="16">M11/$M$13</f>
        <v>0.80772077718903634</v>
      </c>
    </row>
    <row r="12" spans="1:14" x14ac:dyDescent="0.25">
      <c r="A12" s="228"/>
      <c r="B12" s="188" t="s">
        <v>20</v>
      </c>
      <c r="C12" s="13">
        <v>233</v>
      </c>
      <c r="D12" s="15">
        <f t="shared" si="9"/>
        <v>3.8109257441936537E-2</v>
      </c>
      <c r="E12" s="13">
        <v>1738.0445588900002</v>
      </c>
      <c r="F12" s="15">
        <f t="shared" si="10"/>
        <v>1.0933346076103363E-2</v>
      </c>
      <c r="G12" s="13">
        <v>7</v>
      </c>
      <c r="H12" s="15">
        <f t="shared" si="11"/>
        <v>2.1148036253776436E-2</v>
      </c>
      <c r="I12" s="13">
        <v>1362.4769200000001</v>
      </c>
      <c r="J12" s="15">
        <f t="shared" si="12"/>
        <v>3.5112251384780399E-2</v>
      </c>
      <c r="K12" s="13">
        <f t="shared" si="13"/>
        <v>240</v>
      </c>
      <c r="L12" s="15">
        <f t="shared" si="14"/>
        <v>3.7238169123351435E-2</v>
      </c>
      <c r="M12" s="13">
        <f t="shared" si="15"/>
        <v>3100.5214788900003</v>
      </c>
      <c r="N12" s="17">
        <f t="shared" si="16"/>
        <v>1.5677349714509296E-2</v>
      </c>
    </row>
    <row r="13" spans="1:14" ht="15.75" thickBot="1" x14ac:dyDescent="0.3">
      <c r="A13" s="229"/>
      <c r="B13" s="24" t="s">
        <v>8</v>
      </c>
      <c r="C13" s="78">
        <f>SUM(C10:C12)</f>
        <v>6114</v>
      </c>
      <c r="D13" s="79">
        <f t="shared" ref="D13:N13" si="17">SUM(D10:D12)</f>
        <v>1</v>
      </c>
      <c r="E13" s="78">
        <f t="shared" si="17"/>
        <v>158967.30486641999</v>
      </c>
      <c r="F13" s="79">
        <f t="shared" si="17"/>
        <v>1.0000000000000002</v>
      </c>
      <c r="G13" s="78">
        <f t="shared" si="17"/>
        <v>331</v>
      </c>
      <c r="H13" s="79">
        <f t="shared" si="17"/>
        <v>1</v>
      </c>
      <c r="I13" s="78">
        <f t="shared" si="17"/>
        <v>38803.462218050001</v>
      </c>
      <c r="J13" s="79">
        <f t="shared" si="17"/>
        <v>0.99999999999999989</v>
      </c>
      <c r="K13" s="78">
        <f t="shared" si="17"/>
        <v>6445</v>
      </c>
      <c r="L13" s="79">
        <f t="shared" si="17"/>
        <v>1</v>
      </c>
      <c r="M13" s="78">
        <f t="shared" si="17"/>
        <v>197770.76708447002</v>
      </c>
      <c r="N13" s="80">
        <f t="shared" si="17"/>
        <v>1</v>
      </c>
    </row>
    <row r="14" spans="1:14" x14ac:dyDescent="0.25">
      <c r="A14" s="230" t="s">
        <v>64</v>
      </c>
      <c r="B14" s="189" t="s">
        <v>13</v>
      </c>
      <c r="C14" s="39">
        <f>C10-C6</f>
        <v>559</v>
      </c>
      <c r="D14" s="32">
        <f>(C10/C6)-1</f>
        <v>0.14870976323490281</v>
      </c>
      <c r="E14" s="39">
        <f>E10-E6</f>
        <v>13168.524663559998</v>
      </c>
      <c r="F14" s="32">
        <f>(E10/E6)-1</f>
        <v>0.73414979220537946</v>
      </c>
      <c r="G14" s="39">
        <f>G10-G6</f>
        <v>40</v>
      </c>
      <c r="H14" s="32">
        <f>(G10/G6)-1</f>
        <v>1.0810810810810811</v>
      </c>
      <c r="I14" s="39">
        <f>I10-I6</f>
        <v>3201.7692276099997</v>
      </c>
      <c r="J14" s="32">
        <f>(I10/I6)-1</f>
        <v>5.1701039866092966</v>
      </c>
      <c r="K14" s="39">
        <f>K10-K6</f>
        <v>599</v>
      </c>
      <c r="L14" s="32">
        <f>(K10/K6)-1</f>
        <v>0.15779768177028441</v>
      </c>
      <c r="M14" s="39">
        <f>M10-M6</f>
        <v>16370.29389117</v>
      </c>
      <c r="N14" s="49">
        <f>(M10/M6)-1</f>
        <v>0.88219154399380018</v>
      </c>
    </row>
    <row r="15" spans="1:14" x14ac:dyDescent="0.25">
      <c r="A15" s="231"/>
      <c r="B15" s="190" t="s">
        <v>11</v>
      </c>
      <c r="C15" s="42">
        <f>C11-C7</f>
        <v>182</v>
      </c>
      <c r="D15" s="31">
        <f>(C11/C7)-1</f>
        <v>0.13178855901520636</v>
      </c>
      <c r="E15" s="42">
        <f t="shared" ref="E15:E17" si="18">E11-E7</f>
        <v>40666.729930939997</v>
      </c>
      <c r="F15" s="31">
        <f>(E11/E7)-1</f>
        <v>0.47587417022429346</v>
      </c>
      <c r="G15" s="42">
        <f t="shared" ref="G15:G17" si="19">G11-G7</f>
        <v>72</v>
      </c>
      <c r="H15" s="31">
        <f>(G11/G7)-1</f>
        <v>0.41142857142857148</v>
      </c>
      <c r="I15" s="42">
        <f t="shared" ref="I15:I17" si="20">I11-I7</f>
        <v>9912.7410394899998</v>
      </c>
      <c r="J15" s="31">
        <f>(I11/I7)-1</f>
        <v>0.41813226865679054</v>
      </c>
      <c r="K15" s="42">
        <f t="shared" ref="K15:K17" si="21">K11-K7</f>
        <v>254</v>
      </c>
      <c r="L15" s="31">
        <f>(K11/K7)-1</f>
        <v>0.16323907455012843</v>
      </c>
      <c r="M15" s="42">
        <f t="shared" ref="M15:M17" si="22">M11-M7</f>
        <v>50579.470970430004</v>
      </c>
      <c r="N15" s="37">
        <f>(M11/M7)-1</f>
        <v>0.46333434821075037</v>
      </c>
    </row>
    <row r="16" spans="1:14" x14ac:dyDescent="0.25">
      <c r="A16" s="231"/>
      <c r="B16" s="190" t="s">
        <v>20</v>
      </c>
      <c r="C16" s="40">
        <f t="shared" ref="C16:C17" si="23">C12-C8</f>
        <v>-186</v>
      </c>
      <c r="D16" s="29">
        <f>(C12/C8)-1</f>
        <v>-0.44391408114558473</v>
      </c>
      <c r="E16" s="40">
        <f t="shared" si="18"/>
        <v>-1573.5954279500002</v>
      </c>
      <c r="F16" s="29">
        <f>(E12/E8)-1</f>
        <v>-0.4751710434114973</v>
      </c>
      <c r="G16" s="40">
        <f t="shared" si="19"/>
        <v>-12</v>
      </c>
      <c r="H16" s="29">
        <f>(G12/G8)-1</f>
        <v>-0.63157894736842102</v>
      </c>
      <c r="I16" s="40">
        <f t="shared" si="20"/>
        <v>334.11766797000018</v>
      </c>
      <c r="J16" s="29">
        <f>(I12/I8)-1</f>
        <v>0.32490364365414703</v>
      </c>
      <c r="K16" s="40">
        <f t="shared" si="21"/>
        <v>-198</v>
      </c>
      <c r="L16" s="29">
        <f>(K12/K8)-1</f>
        <v>-0.45205479452054798</v>
      </c>
      <c r="M16" s="40">
        <f t="shared" si="22"/>
        <v>-1239.47775998</v>
      </c>
      <c r="N16" s="38">
        <f>(M12/M8)-1</f>
        <v>-0.28559400399865531</v>
      </c>
    </row>
    <row r="17" spans="1:14" ht="15.75" thickBot="1" x14ac:dyDescent="0.3">
      <c r="A17" s="232"/>
      <c r="B17" s="44" t="s">
        <v>8</v>
      </c>
      <c r="C17" s="45">
        <f t="shared" si="23"/>
        <v>555</v>
      </c>
      <c r="D17" s="46">
        <f>(C13/C9)-1</f>
        <v>9.9838100377765748E-2</v>
      </c>
      <c r="E17" s="87">
        <f t="shared" si="18"/>
        <v>52261.659166549973</v>
      </c>
      <c r="F17" s="47">
        <f>(E13/E9)-1</f>
        <v>0.48977407731120293</v>
      </c>
      <c r="G17" s="45">
        <f t="shared" si="19"/>
        <v>100</v>
      </c>
      <c r="H17" s="46">
        <f>(G13/G9)-1</f>
        <v>0.4329004329004329</v>
      </c>
      <c r="I17" s="87">
        <f t="shared" si="20"/>
        <v>13448.627935069999</v>
      </c>
      <c r="J17" s="47">
        <f>(I13/I9)-1</f>
        <v>0.53041671599871942</v>
      </c>
      <c r="K17" s="45">
        <f t="shared" si="21"/>
        <v>655</v>
      </c>
      <c r="L17" s="46">
        <f>(K13/K9)-1</f>
        <v>0.113126079447323</v>
      </c>
      <c r="M17" s="87">
        <f t="shared" si="22"/>
        <v>65710.287101620022</v>
      </c>
      <c r="N17" s="48">
        <f>(M13/M9)-1</f>
        <v>0.49757722454252384</v>
      </c>
    </row>
  </sheetData>
  <mergeCells count="9">
    <mergeCell ref="A14:A17"/>
    <mergeCell ref="A6:A9"/>
    <mergeCell ref="A10:A13"/>
    <mergeCell ref="A3:N3"/>
    <mergeCell ref="A4:A5"/>
    <mergeCell ref="B4:B5"/>
    <mergeCell ref="C4:F4"/>
    <mergeCell ref="G4:J4"/>
    <mergeCell ref="K4:N4"/>
  </mergeCells>
  <conditionalFormatting sqref="C14:N17">
    <cfRule type="cellIs" dxfId="5" priority="1" operator="lessThan">
      <formula>0</formula>
    </cfRule>
    <cfRule type="cellIs" dxfId="4" priority="2" operator="greaterThan">
      <formula>0</formula>
    </cfRule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60" orientation="landscape" r:id="rId1"/>
  <headerFooter>
    <oddFooter>Stránka &amp;P z &amp;N</oddFooter>
  </headerFooter>
  <ignoredErrors>
    <ignoredError sqref="L6:L9 L10:L17 K9 M9 J14:J17 H14:H17 F14:F17 D14:D1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1" topLeftCell="B1" activePane="topRight" state="frozen"/>
      <selection pane="topRight" activeCell="G35" sqref="G35"/>
    </sheetView>
  </sheetViews>
  <sheetFormatPr defaultRowHeight="15" x14ac:dyDescent="0.25"/>
  <cols>
    <col min="1" max="1" width="85" customWidth="1"/>
    <col min="2" max="4" width="10.140625" customWidth="1"/>
    <col min="5" max="5" width="10.85546875" customWidth="1"/>
    <col min="6" max="9" width="10.140625" customWidth="1"/>
    <col min="10" max="10" width="10.7109375" customWidth="1"/>
    <col min="11" max="11" width="10.140625" customWidth="1"/>
    <col min="12" max="12" width="10" customWidth="1"/>
    <col min="13" max="13" width="9.28515625" customWidth="1"/>
    <col min="14" max="14" width="10" customWidth="1"/>
    <col min="15" max="15" width="8.85546875" customWidth="1"/>
    <col min="16" max="16" width="10" customWidth="1"/>
    <col min="17" max="17" width="8.85546875" customWidth="1"/>
    <col min="18" max="18" width="10" customWidth="1"/>
    <col min="19" max="19" width="8.85546875" customWidth="1"/>
    <col min="20" max="20" width="10" customWidth="1"/>
    <col min="21" max="21" width="8.85546875" customWidth="1"/>
  </cols>
  <sheetData>
    <row r="1" spans="1:21" ht="18.75" x14ac:dyDescent="0.3">
      <c r="A1" s="33" t="s">
        <v>91</v>
      </c>
    </row>
    <row r="2" spans="1:21" ht="15.75" thickBot="1" x14ac:dyDescent="0.3"/>
    <row r="3" spans="1:21" ht="24.75" customHeight="1" thickBot="1" x14ac:dyDescent="0.3">
      <c r="A3" s="267" t="s">
        <v>52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9"/>
    </row>
    <row r="4" spans="1:21" x14ac:dyDescent="0.25">
      <c r="A4" s="284" t="s">
        <v>51</v>
      </c>
      <c r="B4" s="277" t="s">
        <v>113</v>
      </c>
      <c r="C4" s="278"/>
      <c r="D4" s="278"/>
      <c r="E4" s="278"/>
      <c r="F4" s="279"/>
      <c r="G4" s="280" t="s">
        <v>114</v>
      </c>
      <c r="H4" s="281"/>
      <c r="I4" s="281"/>
      <c r="J4" s="281"/>
      <c r="K4" s="282"/>
      <c r="L4" s="270" t="s">
        <v>76</v>
      </c>
      <c r="M4" s="271"/>
      <c r="N4" s="271"/>
      <c r="O4" s="271"/>
      <c r="P4" s="271"/>
      <c r="Q4" s="271"/>
      <c r="R4" s="271"/>
      <c r="S4" s="271"/>
      <c r="T4" s="271"/>
      <c r="U4" s="272"/>
    </row>
    <row r="5" spans="1:21" ht="45" customHeight="1" x14ac:dyDescent="0.25">
      <c r="A5" s="285"/>
      <c r="B5" s="287" t="s">
        <v>27</v>
      </c>
      <c r="C5" s="289" t="s">
        <v>28</v>
      </c>
      <c r="D5" s="289" t="s">
        <v>29</v>
      </c>
      <c r="E5" s="289" t="s">
        <v>30</v>
      </c>
      <c r="F5" s="291" t="s">
        <v>31</v>
      </c>
      <c r="G5" s="293" t="s">
        <v>27</v>
      </c>
      <c r="H5" s="265" t="s">
        <v>28</v>
      </c>
      <c r="I5" s="265" t="s">
        <v>29</v>
      </c>
      <c r="J5" s="265" t="s">
        <v>30</v>
      </c>
      <c r="K5" s="273" t="s">
        <v>31</v>
      </c>
      <c r="L5" s="283" t="s">
        <v>27</v>
      </c>
      <c r="M5" s="275"/>
      <c r="N5" s="275" t="s">
        <v>28</v>
      </c>
      <c r="O5" s="275"/>
      <c r="P5" s="275" t="s">
        <v>29</v>
      </c>
      <c r="Q5" s="275"/>
      <c r="R5" s="275" t="s">
        <v>30</v>
      </c>
      <c r="S5" s="275"/>
      <c r="T5" s="275" t="s">
        <v>31</v>
      </c>
      <c r="U5" s="276"/>
    </row>
    <row r="6" spans="1:21" x14ac:dyDescent="0.25">
      <c r="A6" s="286"/>
      <c r="B6" s="288"/>
      <c r="C6" s="290"/>
      <c r="D6" s="290"/>
      <c r="E6" s="290"/>
      <c r="F6" s="292"/>
      <c r="G6" s="294"/>
      <c r="H6" s="266"/>
      <c r="I6" s="266"/>
      <c r="J6" s="266"/>
      <c r="K6" s="274"/>
      <c r="L6" s="114" t="s">
        <v>77</v>
      </c>
      <c r="M6" s="112" t="s">
        <v>9</v>
      </c>
      <c r="N6" s="112" t="s">
        <v>77</v>
      </c>
      <c r="O6" s="112" t="s">
        <v>9</v>
      </c>
      <c r="P6" s="112" t="s">
        <v>77</v>
      </c>
      <c r="Q6" s="112" t="s">
        <v>9</v>
      </c>
      <c r="R6" s="112" t="s">
        <v>77</v>
      </c>
      <c r="S6" s="112" t="s">
        <v>9</v>
      </c>
      <c r="T6" s="112" t="s">
        <v>77</v>
      </c>
      <c r="U6" s="113" t="s">
        <v>9</v>
      </c>
    </row>
    <row r="7" spans="1:21" x14ac:dyDescent="0.25">
      <c r="A7" s="25" t="s">
        <v>32</v>
      </c>
      <c r="B7" s="173">
        <v>4721</v>
      </c>
      <c r="C7" s="174">
        <v>426</v>
      </c>
      <c r="D7" s="174">
        <v>4714</v>
      </c>
      <c r="E7" s="174">
        <f>F7-D7</f>
        <v>433</v>
      </c>
      <c r="F7" s="181">
        <v>5147</v>
      </c>
      <c r="G7" s="173">
        <v>4170</v>
      </c>
      <c r="H7" s="174">
        <v>347</v>
      </c>
      <c r="I7" s="174">
        <v>4170</v>
      </c>
      <c r="J7" s="174">
        <f>K7-I7</f>
        <v>347</v>
      </c>
      <c r="K7" s="175">
        <v>4517</v>
      </c>
      <c r="L7" s="53">
        <f>G7-B7</f>
        <v>-551</v>
      </c>
      <c r="M7" s="51">
        <f>(G7/B7)-1</f>
        <v>-0.11671256089811477</v>
      </c>
      <c r="N7" s="40">
        <f>H7-C7</f>
        <v>-79</v>
      </c>
      <c r="O7" s="51">
        <f>(H7/C7)-1</f>
        <v>-0.18544600938967137</v>
      </c>
      <c r="P7" s="40">
        <f>I7-D7</f>
        <v>-544</v>
      </c>
      <c r="Q7" s="51">
        <f>(I7/D7)-1</f>
        <v>-0.11540093338990243</v>
      </c>
      <c r="R7" s="40">
        <f>J7-E7</f>
        <v>-86</v>
      </c>
      <c r="S7" s="51">
        <f>(J7/E7)-1</f>
        <v>-0.19861431870669743</v>
      </c>
      <c r="T7" s="40">
        <f>K7-F7</f>
        <v>-630</v>
      </c>
      <c r="U7" s="54">
        <f>(K7/F7)-1</f>
        <v>-0.12240139887312995</v>
      </c>
    </row>
    <row r="8" spans="1:21" x14ac:dyDescent="0.25">
      <c r="A8" s="26" t="s">
        <v>33</v>
      </c>
      <c r="B8" s="176">
        <v>3426</v>
      </c>
      <c r="C8" s="177">
        <v>1686</v>
      </c>
      <c r="D8" s="177">
        <v>3385</v>
      </c>
      <c r="E8" s="174">
        <f t="shared" ref="E8:E28" si="0">F8-D8</f>
        <v>1727</v>
      </c>
      <c r="F8" s="179">
        <v>5112</v>
      </c>
      <c r="G8" s="176">
        <v>3974</v>
      </c>
      <c r="H8" s="177">
        <v>1917</v>
      </c>
      <c r="I8" s="177">
        <v>3971</v>
      </c>
      <c r="J8" s="174">
        <f t="shared" ref="J8:J29" si="1">K8-I8</f>
        <v>1920</v>
      </c>
      <c r="K8" s="178">
        <v>5891</v>
      </c>
      <c r="L8" s="53">
        <f t="shared" ref="L8:L30" si="2">G8-B8</f>
        <v>548</v>
      </c>
      <c r="M8" s="51">
        <f t="shared" ref="M8:M30" si="3">(G8/B8)-1</f>
        <v>0.15995329830706373</v>
      </c>
      <c r="N8" s="40">
        <f t="shared" ref="N8:N30" si="4">H8-C8</f>
        <v>231</v>
      </c>
      <c r="O8" s="51">
        <f t="shared" ref="O8:O30" si="5">(H8/C8)-1</f>
        <v>0.13701067615658369</v>
      </c>
      <c r="P8" s="40">
        <f t="shared" ref="P8:P30" si="6">I8-D8</f>
        <v>586</v>
      </c>
      <c r="Q8" s="51">
        <f t="shared" ref="Q8:Q30" si="7">(I8/D8)-1</f>
        <v>0.17311669128508123</v>
      </c>
      <c r="R8" s="40">
        <f t="shared" ref="R8:R30" si="8">J8-E8</f>
        <v>193</v>
      </c>
      <c r="S8" s="51">
        <f t="shared" ref="S8:S30" si="9">(J8/E8)-1</f>
        <v>0.11175448755066597</v>
      </c>
      <c r="T8" s="40">
        <f t="shared" ref="T8:T30" si="10">K8-F8</f>
        <v>779</v>
      </c>
      <c r="U8" s="54">
        <f t="shared" ref="U8:U30" si="11">(K8/F8)-1</f>
        <v>0.15238654147104858</v>
      </c>
    </row>
    <row r="9" spans="1:21" x14ac:dyDescent="0.25">
      <c r="A9" s="26" t="s">
        <v>34</v>
      </c>
      <c r="B9" s="176">
        <v>5641</v>
      </c>
      <c r="C9" s="177">
        <v>182</v>
      </c>
      <c r="D9" s="177">
        <v>5578</v>
      </c>
      <c r="E9" s="174">
        <f t="shared" si="0"/>
        <v>245</v>
      </c>
      <c r="F9" s="179">
        <v>5823</v>
      </c>
      <c r="G9" s="176">
        <v>6135</v>
      </c>
      <c r="H9" s="177">
        <v>179</v>
      </c>
      <c r="I9" s="177">
        <v>6128</v>
      </c>
      <c r="J9" s="174">
        <f t="shared" si="1"/>
        <v>186</v>
      </c>
      <c r="K9" s="178">
        <v>6314</v>
      </c>
      <c r="L9" s="53">
        <f t="shared" si="2"/>
        <v>494</v>
      </c>
      <c r="M9" s="51">
        <f t="shared" si="3"/>
        <v>8.7573125332387924E-2</v>
      </c>
      <c r="N9" s="40">
        <f t="shared" si="4"/>
        <v>-3</v>
      </c>
      <c r="O9" s="51">
        <f t="shared" si="5"/>
        <v>-1.6483516483516536E-2</v>
      </c>
      <c r="P9" s="40">
        <f t="shared" si="6"/>
        <v>550</v>
      </c>
      <c r="Q9" s="51">
        <f t="shared" si="7"/>
        <v>9.860164933667992E-2</v>
      </c>
      <c r="R9" s="40">
        <f t="shared" si="8"/>
        <v>-59</v>
      </c>
      <c r="S9" s="51">
        <f t="shared" si="9"/>
        <v>-0.24081632653061225</v>
      </c>
      <c r="T9" s="40">
        <f t="shared" si="10"/>
        <v>491</v>
      </c>
      <c r="U9" s="54">
        <f t="shared" si="11"/>
        <v>8.432079684011673E-2</v>
      </c>
    </row>
    <row r="10" spans="1:21" x14ac:dyDescent="0.25">
      <c r="A10" s="26" t="s">
        <v>35</v>
      </c>
      <c r="B10" s="176">
        <v>2</v>
      </c>
      <c r="C10" s="177">
        <v>1</v>
      </c>
      <c r="D10" s="177">
        <v>2</v>
      </c>
      <c r="E10" s="174">
        <f t="shared" si="0"/>
        <v>1</v>
      </c>
      <c r="F10" s="179">
        <v>3</v>
      </c>
      <c r="G10" s="176">
        <v>3</v>
      </c>
      <c r="H10" s="177">
        <v>0</v>
      </c>
      <c r="I10" s="177">
        <v>3</v>
      </c>
      <c r="J10" s="174">
        <f t="shared" si="1"/>
        <v>0</v>
      </c>
      <c r="K10" s="178">
        <v>3</v>
      </c>
      <c r="L10" s="53">
        <f t="shared" si="2"/>
        <v>1</v>
      </c>
      <c r="M10" s="51">
        <f t="shared" si="3"/>
        <v>0.5</v>
      </c>
      <c r="N10" s="40">
        <f t="shared" si="4"/>
        <v>-1</v>
      </c>
      <c r="O10" s="51">
        <f t="shared" si="5"/>
        <v>-1</v>
      </c>
      <c r="P10" s="40">
        <f t="shared" si="6"/>
        <v>1</v>
      </c>
      <c r="Q10" s="51">
        <f t="shared" si="7"/>
        <v>0.5</v>
      </c>
      <c r="R10" s="40">
        <f t="shared" si="8"/>
        <v>-1</v>
      </c>
      <c r="S10" s="51">
        <f t="shared" si="9"/>
        <v>-1</v>
      </c>
      <c r="T10" s="40">
        <f t="shared" si="10"/>
        <v>0</v>
      </c>
      <c r="U10" s="54">
        <f t="shared" si="11"/>
        <v>0</v>
      </c>
    </row>
    <row r="11" spans="1:21" x14ac:dyDescent="0.25">
      <c r="A11" s="26" t="s">
        <v>36</v>
      </c>
      <c r="B11" s="176">
        <v>193</v>
      </c>
      <c r="C11" s="177">
        <v>82</v>
      </c>
      <c r="D11" s="177">
        <v>193</v>
      </c>
      <c r="E11" s="174">
        <f t="shared" si="0"/>
        <v>82</v>
      </c>
      <c r="F11" s="179">
        <v>275</v>
      </c>
      <c r="G11" s="176">
        <v>270</v>
      </c>
      <c r="H11" s="177">
        <v>73</v>
      </c>
      <c r="I11" s="177">
        <v>270</v>
      </c>
      <c r="J11" s="174">
        <f t="shared" si="1"/>
        <v>73</v>
      </c>
      <c r="K11" s="178">
        <v>343</v>
      </c>
      <c r="L11" s="53">
        <f t="shared" si="2"/>
        <v>77</v>
      </c>
      <c r="M11" s="51">
        <f t="shared" si="3"/>
        <v>0.39896373056994827</v>
      </c>
      <c r="N11" s="40">
        <f t="shared" si="4"/>
        <v>-9</v>
      </c>
      <c r="O11" s="51">
        <f t="shared" si="5"/>
        <v>-0.1097560975609756</v>
      </c>
      <c r="P11" s="40">
        <f t="shared" si="6"/>
        <v>77</v>
      </c>
      <c r="Q11" s="51">
        <f t="shared" si="7"/>
        <v>0.39896373056994827</v>
      </c>
      <c r="R11" s="40">
        <f t="shared" si="8"/>
        <v>-9</v>
      </c>
      <c r="S11" s="51">
        <f t="shared" si="9"/>
        <v>-0.1097560975609756</v>
      </c>
      <c r="T11" s="40">
        <f t="shared" si="10"/>
        <v>68</v>
      </c>
      <c r="U11" s="54">
        <f t="shared" si="11"/>
        <v>0.24727272727272731</v>
      </c>
    </row>
    <row r="12" spans="1:21" x14ac:dyDescent="0.25">
      <c r="A12" s="26" t="s">
        <v>37</v>
      </c>
      <c r="B12" s="176">
        <v>242</v>
      </c>
      <c r="C12" s="177">
        <v>4</v>
      </c>
      <c r="D12" s="177">
        <v>233</v>
      </c>
      <c r="E12" s="174">
        <f t="shared" si="0"/>
        <v>13</v>
      </c>
      <c r="F12" s="179">
        <v>246</v>
      </c>
      <c r="G12" s="176">
        <v>331</v>
      </c>
      <c r="H12" s="177">
        <v>9</v>
      </c>
      <c r="I12" s="177">
        <v>331</v>
      </c>
      <c r="J12" s="174">
        <f t="shared" si="1"/>
        <v>9</v>
      </c>
      <c r="K12" s="178">
        <v>340</v>
      </c>
      <c r="L12" s="53">
        <f t="shared" si="2"/>
        <v>89</v>
      </c>
      <c r="M12" s="51">
        <f t="shared" si="3"/>
        <v>0.36776859504132231</v>
      </c>
      <c r="N12" s="40">
        <f t="shared" si="4"/>
        <v>5</v>
      </c>
      <c r="O12" s="51">
        <f t="shared" si="5"/>
        <v>1.25</v>
      </c>
      <c r="P12" s="40">
        <f t="shared" si="6"/>
        <v>98</v>
      </c>
      <c r="Q12" s="51">
        <f t="shared" si="7"/>
        <v>0.42060085836909877</v>
      </c>
      <c r="R12" s="40">
        <f t="shared" si="8"/>
        <v>-4</v>
      </c>
      <c r="S12" s="51">
        <f t="shared" si="9"/>
        <v>-0.30769230769230771</v>
      </c>
      <c r="T12" s="40">
        <f t="shared" si="10"/>
        <v>94</v>
      </c>
      <c r="U12" s="54">
        <f t="shared" si="11"/>
        <v>0.38211382113821135</v>
      </c>
    </row>
    <row r="13" spans="1:21" x14ac:dyDescent="0.25">
      <c r="A13" s="26" t="s">
        <v>54</v>
      </c>
      <c r="B13" s="176">
        <v>0</v>
      </c>
      <c r="C13" s="177">
        <v>0</v>
      </c>
      <c r="D13" s="177">
        <v>0</v>
      </c>
      <c r="E13" s="174">
        <f t="shared" si="0"/>
        <v>0</v>
      </c>
      <c r="F13" s="179">
        <v>0</v>
      </c>
      <c r="G13" s="176">
        <v>0</v>
      </c>
      <c r="H13" s="177">
        <v>0</v>
      </c>
      <c r="I13" s="177">
        <v>0</v>
      </c>
      <c r="J13" s="174">
        <f t="shared" si="1"/>
        <v>0</v>
      </c>
      <c r="K13" s="178">
        <v>0</v>
      </c>
      <c r="L13" s="53">
        <f t="shared" si="2"/>
        <v>0</v>
      </c>
      <c r="M13" s="52" t="s">
        <v>62</v>
      </c>
      <c r="N13" s="40">
        <f t="shared" si="4"/>
        <v>0</v>
      </c>
      <c r="O13" s="52" t="s">
        <v>62</v>
      </c>
      <c r="P13" s="40">
        <f t="shared" si="6"/>
        <v>0</v>
      </c>
      <c r="Q13" s="52" t="s">
        <v>62</v>
      </c>
      <c r="R13" s="40">
        <f t="shared" si="8"/>
        <v>0</v>
      </c>
      <c r="S13" s="52" t="s">
        <v>62</v>
      </c>
      <c r="T13" s="40">
        <f t="shared" si="10"/>
        <v>0</v>
      </c>
      <c r="U13" s="185" t="s">
        <v>62</v>
      </c>
    </row>
    <row r="14" spans="1:21" x14ac:dyDescent="0.25">
      <c r="A14" s="26" t="s">
        <v>38</v>
      </c>
      <c r="B14" s="176">
        <v>0</v>
      </c>
      <c r="C14" s="177">
        <v>0</v>
      </c>
      <c r="D14" s="177">
        <v>0</v>
      </c>
      <c r="E14" s="174">
        <f t="shared" si="0"/>
        <v>0</v>
      </c>
      <c r="F14" s="179">
        <v>0</v>
      </c>
      <c r="G14" s="176">
        <v>3</v>
      </c>
      <c r="H14" s="177">
        <v>0</v>
      </c>
      <c r="I14" s="177">
        <v>3</v>
      </c>
      <c r="J14" s="174">
        <f t="shared" si="1"/>
        <v>0</v>
      </c>
      <c r="K14" s="178">
        <v>3</v>
      </c>
      <c r="L14" s="53">
        <f t="shared" si="2"/>
        <v>3</v>
      </c>
      <c r="M14" s="52" t="s">
        <v>62</v>
      </c>
      <c r="N14" s="40">
        <f t="shared" si="4"/>
        <v>0</v>
      </c>
      <c r="O14" s="52" t="s">
        <v>62</v>
      </c>
      <c r="P14" s="40">
        <f t="shared" si="6"/>
        <v>3</v>
      </c>
      <c r="Q14" s="52" t="s">
        <v>62</v>
      </c>
      <c r="R14" s="40">
        <f t="shared" si="8"/>
        <v>0</v>
      </c>
      <c r="S14" s="52" t="s">
        <v>62</v>
      </c>
      <c r="T14" s="40">
        <f t="shared" si="10"/>
        <v>3</v>
      </c>
      <c r="U14" s="185" t="s">
        <v>62</v>
      </c>
    </row>
    <row r="15" spans="1:21" x14ac:dyDescent="0.25">
      <c r="A15" s="26" t="s">
        <v>39</v>
      </c>
      <c r="B15" s="176">
        <v>644</v>
      </c>
      <c r="C15" s="177">
        <v>13</v>
      </c>
      <c r="D15" s="177">
        <v>643</v>
      </c>
      <c r="E15" s="174">
        <f t="shared" si="0"/>
        <v>14</v>
      </c>
      <c r="F15" s="179">
        <v>657</v>
      </c>
      <c r="G15" s="176">
        <v>902</v>
      </c>
      <c r="H15" s="177">
        <v>25</v>
      </c>
      <c r="I15" s="177">
        <v>902</v>
      </c>
      <c r="J15" s="174">
        <f t="shared" si="1"/>
        <v>25</v>
      </c>
      <c r="K15" s="178">
        <v>927</v>
      </c>
      <c r="L15" s="53">
        <f t="shared" si="2"/>
        <v>258</v>
      </c>
      <c r="M15" s="51">
        <f t="shared" si="3"/>
        <v>0.40062111801242239</v>
      </c>
      <c r="N15" s="40">
        <f t="shared" si="4"/>
        <v>12</v>
      </c>
      <c r="O15" s="51">
        <f t="shared" si="5"/>
        <v>0.92307692307692313</v>
      </c>
      <c r="P15" s="40">
        <f t="shared" si="6"/>
        <v>259</v>
      </c>
      <c r="Q15" s="51">
        <f t="shared" si="7"/>
        <v>0.40279937791601861</v>
      </c>
      <c r="R15" s="40">
        <f t="shared" si="8"/>
        <v>11</v>
      </c>
      <c r="S15" s="51">
        <f t="shared" si="9"/>
        <v>0.78571428571428581</v>
      </c>
      <c r="T15" s="40">
        <f t="shared" si="10"/>
        <v>270</v>
      </c>
      <c r="U15" s="54">
        <f t="shared" si="11"/>
        <v>0.41095890410958913</v>
      </c>
    </row>
    <row r="16" spans="1:21" x14ac:dyDescent="0.25">
      <c r="A16" s="26" t="s">
        <v>55</v>
      </c>
      <c r="B16" s="176">
        <v>0</v>
      </c>
      <c r="C16" s="177">
        <v>0</v>
      </c>
      <c r="D16" s="177">
        <v>0</v>
      </c>
      <c r="E16" s="174">
        <f t="shared" si="0"/>
        <v>0</v>
      </c>
      <c r="F16" s="179">
        <v>0</v>
      </c>
      <c r="G16" s="176">
        <v>0</v>
      </c>
      <c r="H16" s="177">
        <v>0</v>
      </c>
      <c r="I16" s="177">
        <v>0</v>
      </c>
      <c r="J16" s="174">
        <f t="shared" si="1"/>
        <v>0</v>
      </c>
      <c r="K16" s="178">
        <v>0</v>
      </c>
      <c r="L16" s="53">
        <f t="shared" si="2"/>
        <v>0</v>
      </c>
      <c r="M16" s="52" t="s">
        <v>62</v>
      </c>
      <c r="N16" s="40">
        <f t="shared" si="4"/>
        <v>0</v>
      </c>
      <c r="O16" s="52" t="s">
        <v>62</v>
      </c>
      <c r="P16" s="40">
        <f t="shared" si="6"/>
        <v>0</v>
      </c>
      <c r="Q16" s="52" t="s">
        <v>62</v>
      </c>
      <c r="R16" s="40">
        <f t="shared" si="8"/>
        <v>0</v>
      </c>
      <c r="S16" s="52" t="s">
        <v>62</v>
      </c>
      <c r="T16" s="40">
        <f t="shared" si="10"/>
        <v>0</v>
      </c>
      <c r="U16" s="185" t="s">
        <v>62</v>
      </c>
    </row>
    <row r="17" spans="1:21" x14ac:dyDescent="0.25">
      <c r="A17" s="26" t="s">
        <v>40</v>
      </c>
      <c r="B17" s="176">
        <v>0</v>
      </c>
      <c r="C17" s="177">
        <v>0</v>
      </c>
      <c r="D17" s="177">
        <v>0</v>
      </c>
      <c r="E17" s="174">
        <f t="shared" si="0"/>
        <v>0</v>
      </c>
      <c r="F17" s="179">
        <v>0</v>
      </c>
      <c r="G17" s="176">
        <v>0</v>
      </c>
      <c r="H17" s="177">
        <v>0</v>
      </c>
      <c r="I17" s="177">
        <v>0</v>
      </c>
      <c r="J17" s="174">
        <f t="shared" si="1"/>
        <v>0</v>
      </c>
      <c r="K17" s="178">
        <v>0</v>
      </c>
      <c r="L17" s="53">
        <f t="shared" si="2"/>
        <v>0</v>
      </c>
      <c r="M17" s="52" t="s">
        <v>62</v>
      </c>
      <c r="N17" s="40">
        <f t="shared" si="4"/>
        <v>0</v>
      </c>
      <c r="O17" s="52" t="s">
        <v>62</v>
      </c>
      <c r="P17" s="40">
        <f t="shared" si="6"/>
        <v>0</v>
      </c>
      <c r="Q17" s="52" t="s">
        <v>62</v>
      </c>
      <c r="R17" s="40">
        <f t="shared" si="8"/>
        <v>0</v>
      </c>
      <c r="S17" s="52" t="s">
        <v>62</v>
      </c>
      <c r="T17" s="40">
        <f t="shared" si="10"/>
        <v>0</v>
      </c>
      <c r="U17" s="185" t="s">
        <v>62</v>
      </c>
    </row>
    <row r="18" spans="1:21" x14ac:dyDescent="0.25">
      <c r="A18" s="26" t="s">
        <v>41</v>
      </c>
      <c r="B18" s="176">
        <v>15</v>
      </c>
      <c r="C18" s="177">
        <v>3</v>
      </c>
      <c r="D18" s="177">
        <v>15</v>
      </c>
      <c r="E18" s="174">
        <f t="shared" si="0"/>
        <v>3</v>
      </c>
      <c r="F18" s="179">
        <v>18</v>
      </c>
      <c r="G18" s="176">
        <v>15</v>
      </c>
      <c r="H18" s="177">
        <v>2</v>
      </c>
      <c r="I18" s="177">
        <v>15</v>
      </c>
      <c r="J18" s="174">
        <f t="shared" si="1"/>
        <v>2</v>
      </c>
      <c r="K18" s="178">
        <v>17</v>
      </c>
      <c r="L18" s="53">
        <f t="shared" si="2"/>
        <v>0</v>
      </c>
      <c r="M18" s="51">
        <f t="shared" si="3"/>
        <v>0</v>
      </c>
      <c r="N18" s="40">
        <f t="shared" si="4"/>
        <v>-1</v>
      </c>
      <c r="O18" s="51">
        <f t="shared" si="5"/>
        <v>-0.33333333333333337</v>
      </c>
      <c r="P18" s="40">
        <f t="shared" si="6"/>
        <v>0</v>
      </c>
      <c r="Q18" s="51">
        <f t="shared" si="7"/>
        <v>0</v>
      </c>
      <c r="R18" s="40">
        <f t="shared" si="8"/>
        <v>-1</v>
      </c>
      <c r="S18" s="51">
        <f t="shared" si="9"/>
        <v>-0.33333333333333337</v>
      </c>
      <c r="T18" s="40">
        <f t="shared" si="10"/>
        <v>-1</v>
      </c>
      <c r="U18" s="54">
        <f t="shared" si="11"/>
        <v>-5.555555555555558E-2</v>
      </c>
    </row>
    <row r="19" spans="1:21" x14ac:dyDescent="0.25">
      <c r="A19" s="26" t="s">
        <v>42</v>
      </c>
      <c r="B19" s="176">
        <v>19</v>
      </c>
      <c r="C19" s="177">
        <v>0</v>
      </c>
      <c r="D19" s="177">
        <v>18</v>
      </c>
      <c r="E19" s="174">
        <f t="shared" si="0"/>
        <v>1</v>
      </c>
      <c r="F19" s="179">
        <v>19</v>
      </c>
      <c r="G19" s="176">
        <v>7</v>
      </c>
      <c r="H19" s="177">
        <v>1</v>
      </c>
      <c r="I19" s="177">
        <v>7</v>
      </c>
      <c r="J19" s="174">
        <f t="shared" si="1"/>
        <v>1</v>
      </c>
      <c r="K19" s="178">
        <v>8</v>
      </c>
      <c r="L19" s="53">
        <f t="shared" si="2"/>
        <v>-12</v>
      </c>
      <c r="M19" s="51">
        <f t="shared" si="3"/>
        <v>-0.63157894736842102</v>
      </c>
      <c r="N19" s="40">
        <f t="shared" si="4"/>
        <v>1</v>
      </c>
      <c r="O19" s="52" t="s">
        <v>62</v>
      </c>
      <c r="P19" s="40">
        <f t="shared" si="6"/>
        <v>-11</v>
      </c>
      <c r="Q19" s="51">
        <f t="shared" si="7"/>
        <v>-0.61111111111111116</v>
      </c>
      <c r="R19" s="40">
        <f t="shared" si="8"/>
        <v>0</v>
      </c>
      <c r="S19" s="51">
        <f t="shared" si="9"/>
        <v>0</v>
      </c>
      <c r="T19" s="40">
        <f t="shared" si="10"/>
        <v>-11</v>
      </c>
      <c r="U19" s="54">
        <f t="shared" si="11"/>
        <v>-0.57894736842105265</v>
      </c>
    </row>
    <row r="20" spans="1:21" x14ac:dyDescent="0.25">
      <c r="A20" s="26" t="s">
        <v>43</v>
      </c>
      <c r="B20" s="176">
        <v>25</v>
      </c>
      <c r="C20" s="177">
        <v>0</v>
      </c>
      <c r="D20" s="177">
        <v>24</v>
      </c>
      <c r="E20" s="174">
        <f t="shared" si="0"/>
        <v>1</v>
      </c>
      <c r="F20" s="179">
        <v>25</v>
      </c>
      <c r="G20" s="176">
        <v>14</v>
      </c>
      <c r="H20" s="177">
        <v>0</v>
      </c>
      <c r="I20" s="177">
        <v>14</v>
      </c>
      <c r="J20" s="174">
        <f t="shared" si="1"/>
        <v>0</v>
      </c>
      <c r="K20" s="178">
        <v>14</v>
      </c>
      <c r="L20" s="53">
        <f t="shared" si="2"/>
        <v>-11</v>
      </c>
      <c r="M20" s="51">
        <f t="shared" si="3"/>
        <v>-0.43999999999999995</v>
      </c>
      <c r="N20" s="40">
        <f t="shared" si="4"/>
        <v>0</v>
      </c>
      <c r="O20" s="52" t="s">
        <v>62</v>
      </c>
      <c r="P20" s="40">
        <f t="shared" si="6"/>
        <v>-10</v>
      </c>
      <c r="Q20" s="51">
        <f t="shared" si="7"/>
        <v>-0.41666666666666663</v>
      </c>
      <c r="R20" s="40">
        <f t="shared" si="8"/>
        <v>-1</v>
      </c>
      <c r="S20" s="51">
        <f t="shared" si="9"/>
        <v>-1</v>
      </c>
      <c r="T20" s="40">
        <f t="shared" si="10"/>
        <v>-11</v>
      </c>
      <c r="U20" s="54">
        <f t="shared" si="11"/>
        <v>-0.43999999999999995</v>
      </c>
    </row>
    <row r="21" spans="1:21" x14ac:dyDescent="0.25">
      <c r="A21" s="26" t="s">
        <v>44</v>
      </c>
      <c r="B21" s="176">
        <v>26</v>
      </c>
      <c r="C21" s="177">
        <v>0</v>
      </c>
      <c r="D21" s="177">
        <v>26</v>
      </c>
      <c r="E21" s="174">
        <f t="shared" si="0"/>
        <v>0</v>
      </c>
      <c r="F21" s="179">
        <v>26</v>
      </c>
      <c r="G21" s="176">
        <v>38</v>
      </c>
      <c r="H21" s="177">
        <v>3</v>
      </c>
      <c r="I21" s="177">
        <v>38</v>
      </c>
      <c r="J21" s="174">
        <f t="shared" si="1"/>
        <v>3</v>
      </c>
      <c r="K21" s="178">
        <v>41</v>
      </c>
      <c r="L21" s="53">
        <f t="shared" si="2"/>
        <v>12</v>
      </c>
      <c r="M21" s="51">
        <f t="shared" si="3"/>
        <v>0.46153846153846145</v>
      </c>
      <c r="N21" s="40">
        <f t="shared" si="4"/>
        <v>3</v>
      </c>
      <c r="O21" s="52" t="s">
        <v>62</v>
      </c>
      <c r="P21" s="40">
        <f t="shared" si="6"/>
        <v>12</v>
      </c>
      <c r="Q21" s="51">
        <f t="shared" si="7"/>
        <v>0.46153846153846145</v>
      </c>
      <c r="R21" s="40">
        <f t="shared" si="8"/>
        <v>3</v>
      </c>
      <c r="S21" s="52" t="s">
        <v>62</v>
      </c>
      <c r="T21" s="40">
        <f t="shared" si="10"/>
        <v>15</v>
      </c>
      <c r="U21" s="54">
        <f t="shared" si="11"/>
        <v>0.57692307692307687</v>
      </c>
    </row>
    <row r="22" spans="1:21" x14ac:dyDescent="0.25">
      <c r="A22" s="26" t="s">
        <v>45</v>
      </c>
      <c r="B22" s="176">
        <v>15</v>
      </c>
      <c r="C22" s="177">
        <v>2</v>
      </c>
      <c r="D22" s="177">
        <v>15</v>
      </c>
      <c r="E22" s="174">
        <f t="shared" si="0"/>
        <v>2</v>
      </c>
      <c r="F22" s="179">
        <v>17</v>
      </c>
      <c r="G22" s="176">
        <v>26</v>
      </c>
      <c r="H22" s="177">
        <v>3</v>
      </c>
      <c r="I22" s="177">
        <v>26</v>
      </c>
      <c r="J22" s="174">
        <f t="shared" si="1"/>
        <v>3</v>
      </c>
      <c r="K22" s="178">
        <v>29</v>
      </c>
      <c r="L22" s="53">
        <f t="shared" si="2"/>
        <v>11</v>
      </c>
      <c r="M22" s="51">
        <f t="shared" si="3"/>
        <v>0.73333333333333339</v>
      </c>
      <c r="N22" s="40">
        <f t="shared" si="4"/>
        <v>1</v>
      </c>
      <c r="O22" s="51">
        <f t="shared" si="5"/>
        <v>0.5</v>
      </c>
      <c r="P22" s="40">
        <f t="shared" si="6"/>
        <v>11</v>
      </c>
      <c r="Q22" s="51">
        <f t="shared" si="7"/>
        <v>0.73333333333333339</v>
      </c>
      <c r="R22" s="40">
        <f t="shared" si="8"/>
        <v>1</v>
      </c>
      <c r="S22" s="51">
        <f t="shared" si="9"/>
        <v>0.5</v>
      </c>
      <c r="T22" s="40">
        <f t="shared" si="10"/>
        <v>12</v>
      </c>
      <c r="U22" s="54">
        <f t="shared" si="11"/>
        <v>0.70588235294117641</v>
      </c>
    </row>
    <row r="23" spans="1:21" x14ac:dyDescent="0.25">
      <c r="A23" s="26" t="s">
        <v>46</v>
      </c>
      <c r="B23" s="176">
        <v>8</v>
      </c>
      <c r="C23" s="177">
        <v>0</v>
      </c>
      <c r="D23" s="177">
        <v>8</v>
      </c>
      <c r="E23" s="174">
        <f t="shared" si="0"/>
        <v>0</v>
      </c>
      <c r="F23" s="179">
        <v>8</v>
      </c>
      <c r="G23" s="176">
        <v>19</v>
      </c>
      <c r="H23" s="177">
        <v>1</v>
      </c>
      <c r="I23" s="177">
        <v>19</v>
      </c>
      <c r="J23" s="174">
        <f t="shared" si="1"/>
        <v>1</v>
      </c>
      <c r="K23" s="178">
        <v>20</v>
      </c>
      <c r="L23" s="53">
        <f t="shared" si="2"/>
        <v>11</v>
      </c>
      <c r="M23" s="51">
        <f t="shared" si="3"/>
        <v>1.375</v>
      </c>
      <c r="N23" s="40">
        <f t="shared" si="4"/>
        <v>1</v>
      </c>
      <c r="O23" s="52" t="s">
        <v>62</v>
      </c>
      <c r="P23" s="40">
        <f t="shared" si="6"/>
        <v>11</v>
      </c>
      <c r="Q23" s="51">
        <f t="shared" si="7"/>
        <v>1.375</v>
      </c>
      <c r="R23" s="40">
        <f t="shared" si="8"/>
        <v>1</v>
      </c>
      <c r="S23" s="52" t="s">
        <v>62</v>
      </c>
      <c r="T23" s="40">
        <f t="shared" si="10"/>
        <v>12</v>
      </c>
      <c r="U23" s="54">
        <f t="shared" si="11"/>
        <v>1.5</v>
      </c>
    </row>
    <row r="24" spans="1:21" x14ac:dyDescent="0.25">
      <c r="A24" s="26" t="s">
        <v>53</v>
      </c>
      <c r="B24" s="176">
        <v>3</v>
      </c>
      <c r="C24" s="177">
        <v>1</v>
      </c>
      <c r="D24" s="177">
        <v>3</v>
      </c>
      <c r="E24" s="174">
        <f t="shared" si="0"/>
        <v>1</v>
      </c>
      <c r="F24" s="179">
        <v>4</v>
      </c>
      <c r="G24" s="176">
        <v>12</v>
      </c>
      <c r="H24" s="177">
        <v>5</v>
      </c>
      <c r="I24" s="177">
        <v>11</v>
      </c>
      <c r="J24" s="174">
        <f t="shared" si="1"/>
        <v>6</v>
      </c>
      <c r="K24" s="178">
        <v>17</v>
      </c>
      <c r="L24" s="53">
        <f t="shared" si="2"/>
        <v>9</v>
      </c>
      <c r="M24" s="51">
        <f t="shared" si="3"/>
        <v>3</v>
      </c>
      <c r="N24" s="40">
        <f t="shared" si="4"/>
        <v>4</v>
      </c>
      <c r="O24" s="51">
        <f t="shared" si="5"/>
        <v>4</v>
      </c>
      <c r="P24" s="40">
        <f t="shared" si="6"/>
        <v>8</v>
      </c>
      <c r="Q24" s="51">
        <f t="shared" si="7"/>
        <v>2.6666666666666665</v>
      </c>
      <c r="R24" s="40">
        <f t="shared" si="8"/>
        <v>5</v>
      </c>
      <c r="S24" s="51">
        <f t="shared" si="9"/>
        <v>5</v>
      </c>
      <c r="T24" s="40">
        <f t="shared" si="10"/>
        <v>13</v>
      </c>
      <c r="U24" s="54">
        <f t="shared" si="11"/>
        <v>3.25</v>
      </c>
    </row>
    <row r="25" spans="1:21" x14ac:dyDescent="0.25">
      <c r="A25" s="26" t="s">
        <v>47</v>
      </c>
      <c r="B25" s="176">
        <v>1939</v>
      </c>
      <c r="C25" s="177">
        <v>43</v>
      </c>
      <c r="D25" s="177">
        <v>1849</v>
      </c>
      <c r="E25" s="174">
        <f t="shared" si="0"/>
        <v>133</v>
      </c>
      <c r="F25" s="179">
        <v>1982</v>
      </c>
      <c r="G25" s="176">
        <v>2145</v>
      </c>
      <c r="H25" s="177">
        <v>41</v>
      </c>
      <c r="I25" s="177">
        <v>2080</v>
      </c>
      <c r="J25" s="174">
        <f t="shared" si="1"/>
        <v>106</v>
      </c>
      <c r="K25" s="178">
        <v>2186</v>
      </c>
      <c r="L25" s="53">
        <f t="shared" si="2"/>
        <v>206</v>
      </c>
      <c r="M25" s="51">
        <f t="shared" si="3"/>
        <v>0.10624033006704492</v>
      </c>
      <c r="N25" s="40">
        <f t="shared" si="4"/>
        <v>-2</v>
      </c>
      <c r="O25" s="51">
        <f t="shared" si="5"/>
        <v>-4.6511627906976716E-2</v>
      </c>
      <c r="P25" s="40">
        <f t="shared" si="6"/>
        <v>231</v>
      </c>
      <c r="Q25" s="51">
        <f t="shared" si="7"/>
        <v>0.1249323958896702</v>
      </c>
      <c r="R25" s="40">
        <f t="shared" si="8"/>
        <v>-27</v>
      </c>
      <c r="S25" s="51">
        <f t="shared" si="9"/>
        <v>-0.20300751879699253</v>
      </c>
      <c r="T25" s="40">
        <f t="shared" si="10"/>
        <v>204</v>
      </c>
      <c r="U25" s="54">
        <f t="shared" si="11"/>
        <v>0.10292633703329979</v>
      </c>
    </row>
    <row r="26" spans="1:21" x14ac:dyDescent="0.25">
      <c r="A26" s="26" t="s">
        <v>48</v>
      </c>
      <c r="B26" s="176">
        <v>2785</v>
      </c>
      <c r="C26" s="177">
        <v>122</v>
      </c>
      <c r="D26" s="177">
        <v>2785</v>
      </c>
      <c r="E26" s="174">
        <f t="shared" si="0"/>
        <v>122</v>
      </c>
      <c r="F26" s="179">
        <v>2907</v>
      </c>
      <c r="G26" s="176">
        <v>1251</v>
      </c>
      <c r="H26" s="177">
        <v>21</v>
      </c>
      <c r="I26" s="177">
        <v>1248</v>
      </c>
      <c r="J26" s="174">
        <f t="shared" si="1"/>
        <v>24</v>
      </c>
      <c r="K26" s="178">
        <v>1272</v>
      </c>
      <c r="L26" s="53">
        <f t="shared" si="2"/>
        <v>-1534</v>
      </c>
      <c r="M26" s="51">
        <f t="shared" si="3"/>
        <v>-0.5508078994614003</v>
      </c>
      <c r="N26" s="40">
        <f t="shared" si="4"/>
        <v>-101</v>
      </c>
      <c r="O26" s="51">
        <f t="shared" si="5"/>
        <v>-0.82786885245901642</v>
      </c>
      <c r="P26" s="40">
        <f t="shared" si="6"/>
        <v>-1537</v>
      </c>
      <c r="Q26" s="51">
        <f t="shared" si="7"/>
        <v>-0.55188509874326752</v>
      </c>
      <c r="R26" s="40">
        <f t="shared" si="8"/>
        <v>-98</v>
      </c>
      <c r="S26" s="51">
        <f t="shared" si="9"/>
        <v>-0.80327868852459017</v>
      </c>
      <c r="T26" s="40">
        <f t="shared" si="10"/>
        <v>-1635</v>
      </c>
      <c r="U26" s="54">
        <f t="shared" si="11"/>
        <v>-0.56243550051599589</v>
      </c>
    </row>
    <row r="27" spans="1:21" x14ac:dyDescent="0.25">
      <c r="A27" s="26" t="s">
        <v>49</v>
      </c>
      <c r="B27" s="176">
        <v>555</v>
      </c>
      <c r="C27" s="177">
        <v>3</v>
      </c>
      <c r="D27" s="177">
        <v>552</v>
      </c>
      <c r="E27" s="174">
        <f t="shared" si="0"/>
        <v>6</v>
      </c>
      <c r="F27" s="179">
        <v>558</v>
      </c>
      <c r="G27" s="176">
        <v>198</v>
      </c>
      <c r="H27" s="177">
        <v>0</v>
      </c>
      <c r="I27" s="177">
        <v>197</v>
      </c>
      <c r="J27" s="174">
        <f t="shared" si="1"/>
        <v>1</v>
      </c>
      <c r="K27" s="178">
        <v>198</v>
      </c>
      <c r="L27" s="53">
        <f t="shared" si="2"/>
        <v>-357</v>
      </c>
      <c r="M27" s="51">
        <f t="shared" si="3"/>
        <v>-0.64324324324324322</v>
      </c>
      <c r="N27" s="40">
        <f t="shared" si="4"/>
        <v>-3</v>
      </c>
      <c r="O27" s="51">
        <f t="shared" si="5"/>
        <v>-1</v>
      </c>
      <c r="P27" s="40">
        <f t="shared" si="6"/>
        <v>-355</v>
      </c>
      <c r="Q27" s="51">
        <f t="shared" si="7"/>
        <v>-0.64311594202898559</v>
      </c>
      <c r="R27" s="40">
        <f t="shared" si="8"/>
        <v>-5</v>
      </c>
      <c r="S27" s="51">
        <f t="shared" si="9"/>
        <v>-0.83333333333333337</v>
      </c>
      <c r="T27" s="40">
        <f t="shared" si="10"/>
        <v>-360</v>
      </c>
      <c r="U27" s="54">
        <f t="shared" si="11"/>
        <v>-0.64516129032258063</v>
      </c>
    </row>
    <row r="28" spans="1:21" x14ac:dyDescent="0.25">
      <c r="A28" s="26" t="s">
        <v>50</v>
      </c>
      <c r="B28" s="176">
        <v>1010</v>
      </c>
      <c r="C28" s="177">
        <v>32</v>
      </c>
      <c r="D28" s="177">
        <v>229</v>
      </c>
      <c r="E28" s="177">
        <f t="shared" si="0"/>
        <v>813</v>
      </c>
      <c r="F28" s="179">
        <v>1042</v>
      </c>
      <c r="G28" s="176">
        <v>280</v>
      </c>
      <c r="H28" s="177">
        <v>4</v>
      </c>
      <c r="I28" s="177">
        <v>185</v>
      </c>
      <c r="J28" s="174">
        <f t="shared" si="1"/>
        <v>99</v>
      </c>
      <c r="K28" s="179">
        <v>284</v>
      </c>
      <c r="L28" s="53">
        <f t="shared" si="2"/>
        <v>-730</v>
      </c>
      <c r="M28" s="51">
        <f t="shared" si="3"/>
        <v>-0.72277227722772275</v>
      </c>
      <c r="N28" s="40">
        <f t="shared" si="4"/>
        <v>-28</v>
      </c>
      <c r="O28" s="51">
        <f t="shared" si="5"/>
        <v>-0.875</v>
      </c>
      <c r="P28" s="40">
        <f t="shared" si="6"/>
        <v>-44</v>
      </c>
      <c r="Q28" s="51">
        <f t="shared" si="7"/>
        <v>-0.19213973799126638</v>
      </c>
      <c r="R28" s="40">
        <f t="shared" si="8"/>
        <v>-714</v>
      </c>
      <c r="S28" s="51">
        <f t="shared" si="9"/>
        <v>-0.87822878228782286</v>
      </c>
      <c r="T28" s="40">
        <f t="shared" si="10"/>
        <v>-758</v>
      </c>
      <c r="U28" s="54">
        <f t="shared" si="11"/>
        <v>-0.72744721689059499</v>
      </c>
    </row>
    <row r="29" spans="1:21" ht="30.75" thickBot="1" x14ac:dyDescent="0.3">
      <c r="A29" s="169" t="s">
        <v>117</v>
      </c>
      <c r="B29" s="170">
        <v>0</v>
      </c>
      <c r="C29" s="171">
        <v>0</v>
      </c>
      <c r="D29" s="171">
        <v>0</v>
      </c>
      <c r="E29" s="171">
        <v>0</v>
      </c>
      <c r="F29" s="172">
        <v>0</v>
      </c>
      <c r="G29" s="170">
        <v>1</v>
      </c>
      <c r="H29" s="171">
        <v>0</v>
      </c>
      <c r="I29" s="171">
        <v>1</v>
      </c>
      <c r="J29" s="174">
        <f t="shared" si="1"/>
        <v>0</v>
      </c>
      <c r="K29" s="180">
        <v>1</v>
      </c>
      <c r="L29" s="182">
        <f t="shared" si="2"/>
        <v>1</v>
      </c>
      <c r="M29" s="184" t="s">
        <v>62</v>
      </c>
      <c r="N29" s="183">
        <f t="shared" si="4"/>
        <v>0</v>
      </c>
      <c r="O29" s="184" t="s">
        <v>62</v>
      </c>
      <c r="P29" s="183">
        <f t="shared" si="6"/>
        <v>1</v>
      </c>
      <c r="Q29" s="184" t="s">
        <v>62</v>
      </c>
      <c r="R29" s="183">
        <f t="shared" si="8"/>
        <v>0</v>
      </c>
      <c r="S29" s="184" t="s">
        <v>62</v>
      </c>
      <c r="T29" s="183">
        <f t="shared" si="10"/>
        <v>1</v>
      </c>
      <c r="U29" s="186" t="s">
        <v>62</v>
      </c>
    </row>
    <row r="30" spans="1:21" ht="15.75" thickBot="1" x14ac:dyDescent="0.3">
      <c r="A30" s="50" t="s">
        <v>8</v>
      </c>
      <c r="B30" s="60">
        <f>SUM(B7:B29)</f>
        <v>21269</v>
      </c>
      <c r="C30" s="61">
        <f t="shared" ref="C30:K30" si="12">SUM(C7:C29)</f>
        <v>2600</v>
      </c>
      <c r="D30" s="61">
        <f t="shared" si="12"/>
        <v>20272</v>
      </c>
      <c r="E30" s="61">
        <f t="shared" si="12"/>
        <v>3597</v>
      </c>
      <c r="F30" s="62">
        <f t="shared" si="12"/>
        <v>23869</v>
      </c>
      <c r="G30" s="63">
        <f t="shared" si="12"/>
        <v>19794</v>
      </c>
      <c r="H30" s="64">
        <f t="shared" si="12"/>
        <v>2631</v>
      </c>
      <c r="I30" s="64">
        <f t="shared" si="12"/>
        <v>19619</v>
      </c>
      <c r="J30" s="64">
        <f t="shared" si="12"/>
        <v>2806</v>
      </c>
      <c r="K30" s="65">
        <f t="shared" si="12"/>
        <v>22425</v>
      </c>
      <c r="L30" s="58">
        <f t="shared" si="2"/>
        <v>-1475</v>
      </c>
      <c r="M30" s="57">
        <f t="shared" si="3"/>
        <v>-6.9349757863557238E-2</v>
      </c>
      <c r="N30" s="59">
        <f t="shared" si="4"/>
        <v>31</v>
      </c>
      <c r="O30" s="57">
        <f t="shared" si="5"/>
        <v>1.1923076923076925E-2</v>
      </c>
      <c r="P30" s="59">
        <f t="shared" si="6"/>
        <v>-653</v>
      </c>
      <c r="Q30" s="57">
        <f t="shared" si="7"/>
        <v>-3.2211917916337818E-2</v>
      </c>
      <c r="R30" s="59">
        <f t="shared" si="8"/>
        <v>-791</v>
      </c>
      <c r="S30" s="57">
        <f t="shared" si="9"/>
        <v>-0.21990547678621075</v>
      </c>
      <c r="T30" s="59">
        <f t="shared" si="10"/>
        <v>-1444</v>
      </c>
      <c r="U30" s="193">
        <f t="shared" si="11"/>
        <v>-6.0496878796765685E-2</v>
      </c>
    </row>
    <row r="32" spans="1:21" x14ac:dyDescent="0.25">
      <c r="B32" s="18"/>
      <c r="G32" s="18"/>
    </row>
    <row r="35" spans="7:7" x14ac:dyDescent="0.25">
      <c r="G35" s="18"/>
    </row>
  </sheetData>
  <mergeCells count="20">
    <mergeCell ref="F5:F6"/>
    <mergeCell ref="G5:G6"/>
    <mergeCell ref="H5:H6"/>
    <mergeCell ref="I5:I6"/>
    <mergeCell ref="J5:J6"/>
    <mergeCell ref="A3:U3"/>
    <mergeCell ref="L4:U4"/>
    <mergeCell ref="K5:K6"/>
    <mergeCell ref="N5:O5"/>
    <mergeCell ref="P5:Q5"/>
    <mergeCell ref="R5:S5"/>
    <mergeCell ref="T5:U5"/>
    <mergeCell ref="B4:F4"/>
    <mergeCell ref="G4:K4"/>
    <mergeCell ref="L5:M5"/>
    <mergeCell ref="A4:A6"/>
    <mergeCell ref="B5:B6"/>
    <mergeCell ref="C5:C6"/>
    <mergeCell ref="D5:D6"/>
    <mergeCell ref="E5:E6"/>
  </mergeCells>
  <conditionalFormatting sqref="L7:U12 L30:U30 L29 N29 P29 R29 T29 L24:U28 L23:N23 T23:U23 L22:U22 T21:U21 P23:R23 L19:N21 P19:U20 P21:R21 L18:U18 L16:L17 N16:N17 P16:P17 R16:R17 T16:T17 L15:U15 L13:L14 T13:T14 R13:R14 P13:P14 N13:N14">
    <cfRule type="containsText" dxfId="3" priority="1" operator="containsText" text="DĚLENÍ NULOU">
      <formula>NOT(ISERROR(SEARCH("DĚLENÍ NULOU",L7)))</formula>
    </cfRule>
    <cfRule type="cellIs" dxfId="2" priority="2" operator="equal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rintOptions horizontalCentered="1"/>
  <pageMargins left="0" right="0" top="0.39370078740157483" bottom="0.39370078740157483" header="0.31496062992125984" footer="0.31496062992125984"/>
  <pageSetup paperSize="9" scale="5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Úvodní list</vt:lpstr>
      <vt:lpstr>1. Zahájené VZ po měsících</vt:lpstr>
      <vt:lpstr>2. Zahájené dle zad. a druhu </vt:lpstr>
      <vt:lpstr>3. Zadané VZ po měsících</vt:lpstr>
      <vt:lpstr>4. Zadané VZ dle zadav. a druhu</vt:lpstr>
      <vt:lpstr>5. Zadané VZ dle zadav. a ZŘ</vt:lpstr>
      <vt:lpstr>6. Zadané VZ dle zad. a limitu</vt:lpstr>
      <vt:lpstr>7. Statistika formulářů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2014-07-02T06:51:42Z</dcterms:modified>
</cp:coreProperties>
</file>