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117D91 -Živly a Povodně\2016-Živel_117d917\"/>
    </mc:Choice>
  </mc:AlternateContent>
  <bookViews>
    <workbookView xWindow="0" yWindow="0" windowWidth="23370" windowHeight="11490" activeTab="1"/>
  </bookViews>
  <sheets>
    <sheet name="Živly 2016-doporučené" sheetId="6" r:id="rId1"/>
    <sheet name="Živly 2016-náhradní" sheetId="4" r:id="rId2"/>
    <sheet name="Živly 2016-nedoporučené" sheetId="7" r:id="rId3"/>
  </sheets>
  <definedNames>
    <definedName name="_xlnm.Print_Titles" localSheetId="0">'Živly 2016-doporučené'!$2:$2</definedName>
    <definedName name="_xlnm.Print_Titles" localSheetId="1">'Živly 2016-náhradní'!$2:$2</definedName>
    <definedName name="_xlnm.Print_Titles" localSheetId="2">'Živly 2016-nedoporučené'!$2:$2</definedName>
  </definedNames>
  <calcPr calcId="162913"/>
</workbook>
</file>

<file path=xl/calcChain.xml><?xml version="1.0" encoding="utf-8"?>
<calcChain xmlns="http://schemas.openxmlformats.org/spreadsheetml/2006/main">
  <c r="AG3" i="6" l="1"/>
  <c r="AH3" i="6" s="1"/>
  <c r="AF3" i="6"/>
  <c r="T3" i="6"/>
  <c r="U3" i="6" s="1"/>
  <c r="V3" i="6" s="1"/>
  <c r="N3" i="6"/>
  <c r="AG33" i="6"/>
  <c r="AH33" i="6" s="1"/>
  <c r="AF33" i="6"/>
  <c r="T33" i="6"/>
  <c r="U33" i="6" s="1"/>
  <c r="V33" i="6" s="1"/>
  <c r="N33" i="6"/>
  <c r="AG11" i="6"/>
  <c r="AH11" i="6" s="1"/>
  <c r="AF11" i="6"/>
  <c r="T11" i="6"/>
  <c r="U11" i="6" s="1"/>
  <c r="V11" i="6" s="1"/>
  <c r="N11" i="6"/>
  <c r="AH37" i="6"/>
  <c r="AG37" i="6"/>
  <c r="AF37" i="6"/>
  <c r="T37" i="6"/>
  <c r="U37" i="6" s="1"/>
  <c r="V37" i="6" s="1"/>
  <c r="N37" i="6"/>
  <c r="AG10" i="6"/>
  <c r="AH10" i="6" s="1"/>
  <c r="AF10" i="6"/>
  <c r="T10" i="6"/>
  <c r="U10" i="6" s="1"/>
  <c r="V10" i="6" s="1"/>
  <c r="N10" i="6"/>
  <c r="AG42" i="6"/>
  <c r="AH42" i="6" s="1"/>
  <c r="AF42" i="6"/>
  <c r="T42" i="6"/>
  <c r="U42" i="6" s="1"/>
  <c r="V42" i="6" s="1"/>
  <c r="AG30" i="6"/>
  <c r="AH30" i="6" s="1"/>
  <c r="AF30" i="6"/>
  <c r="T30" i="6"/>
  <c r="U30" i="6" s="1"/>
  <c r="V30" i="6" s="1"/>
  <c r="AG7" i="6"/>
  <c r="AG48" i="6" s="1"/>
  <c r="AF7" i="6"/>
  <c r="T7" i="6"/>
  <c r="U7" i="6" s="1"/>
  <c r="V7" i="6" s="1"/>
  <c r="N7" i="6"/>
  <c r="AG24" i="6"/>
  <c r="AH24" i="6" s="1"/>
  <c r="AF24" i="6"/>
  <c r="T24" i="6"/>
  <c r="U24" i="6" s="1"/>
  <c r="V24" i="6" s="1"/>
  <c r="N24" i="6"/>
  <c r="AH14" i="6"/>
  <c r="AG14" i="6"/>
  <c r="AF14" i="6"/>
  <c r="T14" i="6"/>
  <c r="U14" i="6" s="1"/>
  <c r="V14" i="6" s="1"/>
  <c r="N14" i="6"/>
  <c r="AG29" i="6"/>
  <c r="AH29" i="6" s="1"/>
  <c r="AF29" i="6"/>
  <c r="T29" i="6"/>
  <c r="U29" i="6" s="1"/>
  <c r="V29" i="6" s="1"/>
  <c r="N29" i="6"/>
  <c r="AG27" i="6"/>
  <c r="AH27" i="6" s="1"/>
  <c r="AF27" i="6"/>
  <c r="T27" i="6"/>
  <c r="U27" i="6" s="1"/>
  <c r="V27" i="6" s="1"/>
  <c r="N27" i="6"/>
  <c r="AG19" i="6"/>
  <c r="AH19" i="6" s="1"/>
  <c r="AF19" i="6"/>
  <c r="T19" i="6"/>
  <c r="U19" i="6" s="1"/>
  <c r="V19" i="6" s="1"/>
  <c r="N19" i="6"/>
  <c r="AH28" i="6"/>
  <c r="AG28" i="6"/>
  <c r="AF28" i="6"/>
  <c r="T28" i="6"/>
  <c r="U28" i="6" s="1"/>
  <c r="V28" i="6" s="1"/>
  <c r="N28" i="6"/>
  <c r="AG34" i="6"/>
  <c r="AH34" i="6" s="1"/>
  <c r="AF34" i="6"/>
  <c r="T34" i="6"/>
  <c r="U34" i="6" s="1"/>
  <c r="V34" i="6" s="1"/>
  <c r="N34" i="6"/>
  <c r="AG39" i="6"/>
  <c r="AH39" i="6" s="1"/>
  <c r="AF39" i="6"/>
  <c r="T39" i="6"/>
  <c r="U39" i="6" s="1"/>
  <c r="V39" i="6" s="1"/>
  <c r="AG40" i="6"/>
  <c r="AH40" i="6" s="1"/>
  <c r="AF40" i="6"/>
  <c r="T40" i="6"/>
  <c r="U40" i="6" s="1"/>
  <c r="V40" i="6" s="1"/>
  <c r="AG45" i="6"/>
  <c r="AH45" i="6" s="1"/>
  <c r="AF45" i="6"/>
  <c r="T45" i="6"/>
  <c r="U45" i="6" s="1"/>
  <c r="V45" i="6" s="1"/>
  <c r="N45" i="6"/>
  <c r="AH32" i="6"/>
  <c r="AF32" i="6"/>
  <c r="U32" i="6"/>
  <c r="V32" i="6" s="1"/>
  <c r="T32" i="6"/>
  <c r="N32" i="6"/>
  <c r="AH5" i="6"/>
  <c r="AF5" i="6"/>
  <c r="T5" i="6"/>
  <c r="U5" i="6" s="1"/>
  <c r="V5" i="6" s="1"/>
  <c r="N5" i="6"/>
  <c r="AH38" i="6"/>
  <c r="AF38" i="6"/>
  <c r="T38" i="6"/>
  <c r="U38" i="6" s="1"/>
  <c r="V38" i="6" s="1"/>
  <c r="N38" i="6"/>
  <c r="AG21" i="6"/>
  <c r="AH21" i="6" s="1"/>
  <c r="AF21" i="6"/>
  <c r="T21" i="6"/>
  <c r="U21" i="6" s="1"/>
  <c r="V21" i="6" s="1"/>
  <c r="N21" i="6"/>
  <c r="AG31" i="6"/>
  <c r="AH31" i="6" s="1"/>
  <c r="AF31" i="6"/>
  <c r="U31" i="6"/>
  <c r="V31" i="6" s="1"/>
  <c r="T31" i="6"/>
  <c r="AH47" i="6"/>
  <c r="AF47" i="6"/>
  <c r="T47" i="6"/>
  <c r="U47" i="6" s="1"/>
  <c r="V47" i="6" s="1"/>
  <c r="N47" i="6"/>
  <c r="AH6" i="6"/>
  <c r="AG6" i="6"/>
  <c r="AF6" i="6"/>
  <c r="T6" i="6"/>
  <c r="U6" i="6" s="1"/>
  <c r="V6" i="6" s="1"/>
  <c r="N6" i="6"/>
  <c r="AH35" i="6"/>
  <c r="AF35" i="6"/>
  <c r="T35" i="6"/>
  <c r="U35" i="6" s="1"/>
  <c r="V35" i="6" s="1"/>
  <c r="N35" i="6"/>
  <c r="AG43" i="6"/>
  <c r="AH43" i="6" s="1"/>
  <c r="AF43" i="6"/>
  <c r="T43" i="6"/>
  <c r="U43" i="6" s="1"/>
  <c r="V43" i="6" s="1"/>
  <c r="AH46" i="6"/>
  <c r="AF46" i="6"/>
  <c r="T46" i="6"/>
  <c r="U46" i="6" s="1"/>
  <c r="V46" i="6" s="1"/>
  <c r="AH36" i="6"/>
  <c r="AF36" i="6"/>
  <c r="T36" i="6"/>
  <c r="U36" i="6" s="1"/>
  <c r="V36" i="6" s="1"/>
  <c r="N36" i="6"/>
  <c r="AG8" i="6"/>
  <c r="AH8" i="6" s="1"/>
  <c r="AF8" i="6"/>
  <c r="T8" i="6"/>
  <c r="U8" i="6" s="1"/>
  <c r="V8" i="6" s="1"/>
  <c r="N8" i="6"/>
  <c r="AG9" i="6"/>
  <c r="AH9" i="6" s="1"/>
  <c r="AF9" i="6"/>
  <c r="T9" i="6"/>
  <c r="U9" i="6" s="1"/>
  <c r="V9" i="6" s="1"/>
  <c r="N9" i="6"/>
  <c r="AH4" i="6"/>
  <c r="AF4" i="6"/>
  <c r="T4" i="6"/>
  <c r="U4" i="6" s="1"/>
  <c r="V4" i="6" s="1"/>
  <c r="N4" i="6"/>
  <c r="AH41" i="6"/>
  <c r="AG41" i="6"/>
  <c r="AF41" i="6"/>
  <c r="T41" i="6"/>
  <c r="U41" i="6" s="1"/>
  <c r="V41" i="6" s="1"/>
  <c r="AG12" i="6"/>
  <c r="AH12" i="6" s="1"/>
  <c r="AF12" i="6"/>
  <c r="U12" i="6"/>
  <c r="V12" i="6" s="1"/>
  <c r="T12" i="6"/>
  <c r="AH18" i="6"/>
  <c r="AG18" i="6"/>
  <c r="AF18" i="6"/>
  <c r="T18" i="6"/>
  <c r="U18" i="6" s="1"/>
  <c r="V18" i="6" s="1"/>
  <c r="N18" i="6"/>
  <c r="AG13" i="6"/>
  <c r="AH13" i="6" s="1"/>
  <c r="AF13" i="6"/>
  <c r="T13" i="6"/>
  <c r="U13" i="6" s="1"/>
  <c r="V13" i="6" s="1"/>
  <c r="N13" i="6"/>
  <c r="AG44" i="6"/>
  <c r="AH44" i="6" s="1"/>
  <c r="AF44" i="6"/>
  <c r="T44" i="6"/>
  <c r="U44" i="6" s="1"/>
  <c r="V44" i="6" s="1"/>
  <c r="N44" i="6"/>
  <c r="AG22" i="6"/>
  <c r="AH22" i="6" s="1"/>
  <c r="AF22" i="6"/>
  <c r="T22" i="6"/>
  <c r="U22" i="6" s="1"/>
  <c r="V22" i="6" s="1"/>
  <c r="AG16" i="6"/>
  <c r="AH16" i="6" s="1"/>
  <c r="AF16" i="6"/>
  <c r="T16" i="6"/>
  <c r="U16" i="6" s="1"/>
  <c r="V16" i="6" s="1"/>
  <c r="AG17" i="6"/>
  <c r="AH17" i="6" s="1"/>
  <c r="AF17" i="6"/>
  <c r="T17" i="6"/>
  <c r="U17" i="6" s="1"/>
  <c r="V17" i="6" s="1"/>
  <c r="N17" i="6"/>
  <c r="AG20" i="6"/>
  <c r="AH20" i="6" s="1"/>
  <c r="AF20" i="6"/>
  <c r="U20" i="6"/>
  <c r="V20" i="6" s="1"/>
  <c r="T20" i="6"/>
  <c r="AH23" i="6"/>
  <c r="AG23" i="6"/>
  <c r="AF23" i="6"/>
  <c r="T23" i="6"/>
  <c r="U23" i="6" s="1"/>
  <c r="V23" i="6" s="1"/>
  <c r="AG15" i="6"/>
  <c r="AH15" i="6" s="1"/>
  <c r="AF15" i="6"/>
  <c r="T15" i="6"/>
  <c r="U15" i="6" s="1"/>
  <c r="V15" i="6" s="1"/>
  <c r="N15" i="6"/>
  <c r="AG25" i="6"/>
  <c r="AH25" i="6" s="1"/>
  <c r="AF25" i="6"/>
  <c r="T25" i="6"/>
  <c r="U25" i="6" s="1"/>
  <c r="V25" i="6" s="1"/>
  <c r="AG26" i="6"/>
  <c r="AH26" i="6" s="1"/>
  <c r="AF26" i="6"/>
  <c r="T26" i="6"/>
  <c r="U26" i="6" s="1"/>
  <c r="V26" i="6" s="1"/>
  <c r="AG22" i="4"/>
  <c r="AF22" i="4"/>
  <c r="T22" i="4"/>
  <c r="U22" i="4" s="1"/>
  <c r="V22" i="4" s="1"/>
  <c r="N22" i="4"/>
  <c r="AG21" i="4"/>
  <c r="AF21" i="4"/>
  <c r="T21" i="4"/>
  <c r="U21" i="4" s="1"/>
  <c r="V21" i="4" s="1"/>
  <c r="AF20" i="4"/>
  <c r="T20" i="4"/>
  <c r="U20" i="4" s="1"/>
  <c r="V20" i="4" s="1"/>
  <c r="AF19" i="4"/>
  <c r="T19" i="4"/>
  <c r="U19" i="4" s="1"/>
  <c r="V19" i="4" s="1"/>
  <c r="AG18" i="4"/>
  <c r="AF18" i="4"/>
  <c r="T18" i="4"/>
  <c r="U18" i="4" s="1"/>
  <c r="V18" i="4" s="1"/>
  <c r="N18" i="4"/>
  <c r="AG17" i="4"/>
  <c r="AF17" i="4"/>
  <c r="T17" i="4"/>
  <c r="U17" i="4" s="1"/>
  <c r="V17" i="4" s="1"/>
  <c r="N17" i="4"/>
  <c r="AF16" i="4"/>
  <c r="T16" i="4"/>
  <c r="U16" i="4" s="1"/>
  <c r="V16" i="4" s="1"/>
  <c r="AG15" i="4"/>
  <c r="AF15" i="4"/>
  <c r="T15" i="4"/>
  <c r="U15" i="4" s="1"/>
  <c r="V15" i="4" s="1"/>
  <c r="N15" i="4"/>
  <c r="AF14" i="4"/>
  <c r="T14" i="4"/>
  <c r="U14" i="4" s="1"/>
  <c r="V14" i="4" s="1"/>
  <c r="AG13" i="4"/>
  <c r="AF13" i="4"/>
  <c r="T13" i="4"/>
  <c r="U13" i="4" s="1"/>
  <c r="V13" i="4" s="1"/>
  <c r="N13" i="4"/>
  <c r="AG12" i="4"/>
  <c r="AF12" i="4"/>
  <c r="T12" i="4"/>
  <c r="U12" i="4" s="1"/>
  <c r="V12" i="4" s="1"/>
  <c r="AF11" i="4"/>
  <c r="T11" i="4"/>
  <c r="U11" i="4" s="1"/>
  <c r="V11" i="4" s="1"/>
  <c r="N11" i="4"/>
  <c r="AG10" i="4"/>
  <c r="AF10" i="4"/>
  <c r="T10" i="4"/>
  <c r="U10" i="4" s="1"/>
  <c r="V10" i="4" s="1"/>
  <c r="N10" i="4"/>
  <c r="AG9" i="4"/>
  <c r="AF9" i="4"/>
  <c r="T9" i="4"/>
  <c r="U9" i="4" s="1"/>
  <c r="V9" i="4" s="1"/>
  <c r="N9" i="4"/>
  <c r="AG8" i="4"/>
  <c r="AF8" i="4"/>
  <c r="T8" i="4"/>
  <c r="U8" i="4" s="1"/>
  <c r="V8" i="4" s="1"/>
  <c r="N8" i="4"/>
  <c r="AG7" i="4"/>
  <c r="AF7" i="4"/>
  <c r="T7" i="4"/>
  <c r="U7" i="4" s="1"/>
  <c r="V7" i="4" s="1"/>
  <c r="N7" i="4"/>
  <c r="AG6" i="4"/>
  <c r="AF6" i="4"/>
  <c r="T6" i="4"/>
  <c r="U6" i="4" s="1"/>
  <c r="V6" i="4" s="1"/>
  <c r="N6" i="4"/>
  <c r="AG5" i="4"/>
  <c r="AF5" i="4"/>
  <c r="T5" i="4"/>
  <c r="U5" i="4" s="1"/>
  <c r="V5" i="4" s="1"/>
  <c r="N5" i="4"/>
  <c r="AG4" i="4"/>
  <c r="AF4" i="4"/>
  <c r="T4" i="4"/>
  <c r="U4" i="4" s="1"/>
  <c r="V4" i="4" s="1"/>
  <c r="N4" i="4"/>
  <c r="AG3" i="4"/>
  <c r="AF3" i="4"/>
  <c r="T3" i="4"/>
  <c r="U3" i="4" s="1"/>
  <c r="V3" i="4" s="1"/>
  <c r="N3" i="4"/>
  <c r="AG23" i="4" l="1"/>
  <c r="AH7" i="6"/>
</calcChain>
</file>

<file path=xl/sharedStrings.xml><?xml version="1.0" encoding="utf-8"?>
<sst xmlns="http://schemas.openxmlformats.org/spreadsheetml/2006/main" count="1262" uniqueCount="582">
  <si>
    <t>poč.</t>
  </si>
  <si>
    <t>pom. čís.</t>
  </si>
  <si>
    <t>číslo žád.</t>
  </si>
  <si>
    <t>dok.</t>
  </si>
  <si>
    <t>čj</t>
  </si>
  <si>
    <t>název projektu</t>
  </si>
  <si>
    <t>IČO</t>
  </si>
  <si>
    <t>žadatel</t>
  </si>
  <si>
    <t>poč. obyv.</t>
  </si>
  <si>
    <t>okres</t>
  </si>
  <si>
    <t>kraj</t>
  </si>
  <si>
    <t>rozp.obce (mil.Kč)</t>
  </si>
  <si>
    <t>plocha MK (m2)</t>
  </si>
  <si>
    <t>Kč/m2</t>
  </si>
  <si>
    <t>živ. pohr.</t>
  </si>
  <si>
    <t>žádost  0-1</t>
  </si>
  <si>
    <t>Formální náležitosti chybí</t>
  </si>
  <si>
    <t>Body   pošk.</t>
  </si>
  <si>
    <t>Body   důl</t>
  </si>
  <si>
    <t>Nákl/RO</t>
  </si>
  <si>
    <t>B N/RO</t>
  </si>
  <si>
    <t>Body celkem</t>
  </si>
  <si>
    <t>Prior MMR</t>
  </si>
  <si>
    <t>Nei Inv</t>
  </si>
  <si>
    <t>celk.nákl. (Kč)</t>
  </si>
  <si>
    <t>žádáno inv. (Kč)</t>
  </si>
  <si>
    <t>žádáno neinv. (Kč)</t>
  </si>
  <si>
    <t>žádáno (Kč)</t>
  </si>
  <si>
    <t>vlastní zdroje (Kč)</t>
  </si>
  <si>
    <t>přihlašovací jméno</t>
  </si>
  <si>
    <t>internetový uživatel</t>
  </si>
  <si>
    <t>%</t>
  </si>
  <si>
    <t>HK</t>
  </si>
  <si>
    <t>Ž-43</t>
  </si>
  <si>
    <t>MMR-54855/2016</t>
  </si>
  <si>
    <t>Most M-06 v Lubině - oprava po přívalových deštích</t>
  </si>
  <si>
    <t>00298077</t>
  </si>
  <si>
    <t>Město Kopřivnice</t>
  </si>
  <si>
    <t>Nový Jičín</t>
  </si>
  <si>
    <t>Moravskoslezský</t>
  </si>
  <si>
    <t>31/5</t>
  </si>
  <si>
    <t>OK</t>
  </si>
  <si>
    <t>4</t>
  </si>
  <si>
    <t>2</t>
  </si>
  <si>
    <t>INV</t>
  </si>
  <si>
    <t>miklason</t>
  </si>
  <si>
    <t>Miklas Ondřej</t>
  </si>
  <si>
    <t>dopor.</t>
  </si>
  <si>
    <t>Ž-42</t>
  </si>
  <si>
    <t>MMR-54841/2016</t>
  </si>
  <si>
    <t>Most M-01 v Lubině – oprava po přívalových deštích</t>
  </si>
  <si>
    <t>Ž-28</t>
  </si>
  <si>
    <t>MMR-56026/2016</t>
  </si>
  <si>
    <t>Rekonstrukce propustku Tchořovice</t>
  </si>
  <si>
    <t>00667871</t>
  </si>
  <si>
    <t>Obec Tchořovice</t>
  </si>
  <si>
    <t>Strakonice</t>
  </si>
  <si>
    <t>Jihočeský</t>
  </si>
  <si>
    <t>5</t>
  </si>
  <si>
    <t>NEI+INV</t>
  </si>
  <si>
    <t>eysvecova@gmail.com</t>
  </si>
  <si>
    <t>Švecová Eva Yvetta</t>
  </si>
  <si>
    <t>Ž-40</t>
  </si>
  <si>
    <t>MMR-55321/2016</t>
  </si>
  <si>
    <t>Oprava mostu poškozeného živelní pohromou v roce 2016, Velký Valtinov</t>
  </si>
  <si>
    <t>00672891</t>
  </si>
  <si>
    <t>Obec Velký Valtinov</t>
  </si>
  <si>
    <t>Česká Lípa</t>
  </si>
  <si>
    <t>Liberecký</t>
  </si>
  <si>
    <t>16/6</t>
  </si>
  <si>
    <t>3</t>
  </si>
  <si>
    <t>NEI</t>
  </si>
  <si>
    <t>Valtinov</t>
  </si>
  <si>
    <t>Velký Valtinov Obec</t>
  </si>
  <si>
    <t>Ž-37</t>
  </si>
  <si>
    <t>MMR-55323/2016</t>
  </si>
  <si>
    <t>Oprava komunikace poničené živelní pohromou v obci Chotovice</t>
  </si>
  <si>
    <t>00831590</t>
  </si>
  <si>
    <t>Obec Chotovice</t>
  </si>
  <si>
    <t>27-28/5</t>
  </si>
  <si>
    <t>Chotovice1</t>
  </si>
  <si>
    <t>Chotovice Obec</t>
  </si>
  <si>
    <t>Ž-32</t>
  </si>
  <si>
    <t>MMR-55892/2016</t>
  </si>
  <si>
    <t>Oprava dešťové kanalizace a místní komunikace Malý Ježov – úsek č. 1</t>
  </si>
  <si>
    <t>00252913</t>
  </si>
  <si>
    <t>Obec Smilovy Hory</t>
  </si>
  <si>
    <t>Tábor</t>
  </si>
  <si>
    <t>katerina.martinkova</t>
  </si>
  <si>
    <t>Martínková Kateřina</t>
  </si>
  <si>
    <t>Ž-29</t>
  </si>
  <si>
    <t>MMR-56373/2016</t>
  </si>
  <si>
    <t>Kanalizace Volenice</t>
  </si>
  <si>
    <t>00397342</t>
  </si>
  <si>
    <t>Obec Volenice</t>
  </si>
  <si>
    <t>gabrielafosumova</t>
  </si>
  <si>
    <t>Vaciková Gabriela</t>
  </si>
  <si>
    <t>Ž-39</t>
  </si>
  <si>
    <t>MMR-55318/2016</t>
  </si>
  <si>
    <t>Oprava komunikace a odvodnění poničeného živelní pohromou v roce 2016</t>
  </si>
  <si>
    <t>00673455</t>
  </si>
  <si>
    <t>Obec Skalice u České Lípy</t>
  </si>
  <si>
    <t>Skalice1</t>
  </si>
  <si>
    <t>Skalice u České Lípy Obec</t>
  </si>
  <si>
    <t>Ž-76</t>
  </si>
  <si>
    <t>MMR-52032/2016</t>
  </si>
  <si>
    <t>Obnova jediné přístupové komunikace k RD v místní části Podkopná Lhota - Hrubý Les na p.č. 1219/2</t>
  </si>
  <si>
    <t>00544493</t>
  </si>
  <si>
    <t>Obec Podkopná Lhota</t>
  </si>
  <si>
    <t>Zlín</t>
  </si>
  <si>
    <t>Zlínský</t>
  </si>
  <si>
    <t>31/7</t>
  </si>
  <si>
    <t>obec Podkopná Lhota</t>
  </si>
  <si>
    <t>Baďura Libor</t>
  </si>
  <si>
    <t>Ž-22</t>
  </si>
  <si>
    <t>MMR-54869/2016</t>
  </si>
  <si>
    <t>Obnova komunikace v obci Hoslovice - místní část Hoslovice</t>
  </si>
  <si>
    <t>00251216</t>
  </si>
  <si>
    <t>Obec Hoslovice</t>
  </si>
  <si>
    <t>radkazel</t>
  </si>
  <si>
    <t>Zelenková Radka</t>
  </si>
  <si>
    <t>Ž-34</t>
  </si>
  <si>
    <t>MMR-55895/2016</t>
  </si>
  <si>
    <t>Oprava místní komunikace Malý Ježov – úsek č. 3</t>
  </si>
  <si>
    <t>Ž-21</t>
  </si>
  <si>
    <t>MMR-53461/2016</t>
  </si>
  <si>
    <t>Stavební úpravy objektu na p. č. st. 113/2, k. ú. Cehnice</t>
  </si>
  <si>
    <t>00251038</t>
  </si>
  <si>
    <t>Obec Cehnice</t>
  </si>
  <si>
    <t>Ž-73</t>
  </si>
  <si>
    <t>MMR-54705/2016</t>
  </si>
  <si>
    <t>Armypark Slavičín</t>
  </si>
  <si>
    <t>00284459</t>
  </si>
  <si>
    <t>Město Slavičín</t>
  </si>
  <si>
    <t>mesto-slavicin</t>
  </si>
  <si>
    <t>Šenkeříková Olga</t>
  </si>
  <si>
    <t>Ž-06</t>
  </si>
  <si>
    <t>MMR-56436/2016</t>
  </si>
  <si>
    <t>Rekonstrukce komunikace Heřmaň - Piklovna - po živelných pohromách v roce 2016</t>
  </si>
  <si>
    <t>00249653</t>
  </si>
  <si>
    <t>Obec Heřmaň</t>
  </si>
  <si>
    <t>Písek</t>
  </si>
  <si>
    <t>Ž-12</t>
  </si>
  <si>
    <t>MMR-54739/2016</t>
  </si>
  <si>
    <t>Oprava místní komunikace 2C</t>
  </si>
  <si>
    <t>00583324</t>
  </si>
  <si>
    <t>Obec Lčovice</t>
  </si>
  <si>
    <t>Prachatice</t>
  </si>
  <si>
    <t>poradce.urban@quick.cz</t>
  </si>
  <si>
    <t>Urban Josef</t>
  </si>
  <si>
    <t>Ž-11</t>
  </si>
  <si>
    <t>MMR-54741/2016</t>
  </si>
  <si>
    <t>Oprava místní komunikace 6C</t>
  </si>
  <si>
    <t>Ž-62</t>
  </si>
  <si>
    <t>MMR-53051/2016</t>
  </si>
  <si>
    <t>Oprava komunikace a mostu poničeného živelní pohromou v roce 2016, Kateřinice</t>
  </si>
  <si>
    <t>00303917</t>
  </si>
  <si>
    <t>Obec Kateřinice</t>
  </si>
  <si>
    <t>Vsetín</t>
  </si>
  <si>
    <t>Vojta1</t>
  </si>
  <si>
    <t>Kateřinice Obec</t>
  </si>
  <si>
    <t>Ž-78</t>
  </si>
  <si>
    <t>MMR-56069/2016</t>
  </si>
  <si>
    <t>Rekonstrukce mostu pod Horní Točnou přes potok Trnávka v obci Trnava u Zlína poškozeného živelní pohromou 31.7. 2016</t>
  </si>
  <si>
    <t>00284581</t>
  </si>
  <si>
    <t>Obec Trnava</t>
  </si>
  <si>
    <t>obectrnava2016</t>
  </si>
  <si>
    <t>Kašpárek Martin</t>
  </si>
  <si>
    <t>Ž-75</t>
  </si>
  <si>
    <t>MMR-56073/2016</t>
  </si>
  <si>
    <t>Rekonstrukce mostu M07 U Kalendů poškozeného přívalovým deštěm 2016</t>
  </si>
  <si>
    <t>00283801</t>
  </si>
  <si>
    <t>Obec Bratřejov</t>
  </si>
  <si>
    <t>5/8</t>
  </si>
  <si>
    <t>obec Bratřejov</t>
  </si>
  <si>
    <t>Zicha Richard</t>
  </si>
  <si>
    <t>Ž-61</t>
  </si>
  <si>
    <t>MMR-56067/2016</t>
  </si>
  <si>
    <t>Oprava MK Závratě poškozené přívalovými dešti 2016</t>
  </si>
  <si>
    <t>00303852</t>
  </si>
  <si>
    <t>Obec Jablůnka</t>
  </si>
  <si>
    <t>cenda</t>
  </si>
  <si>
    <t>Hajný Čeněk</t>
  </si>
  <si>
    <t>Ž-08</t>
  </si>
  <si>
    <t>MMR-56334/2016</t>
  </si>
  <si>
    <t>Oprava místní komunikace v obci Bošice místní části Záhoří na parc.1162/1 v k.ú. Bošice po přívalových deštích v roce 2016</t>
  </si>
  <si>
    <t>00250350</t>
  </si>
  <si>
    <t>Obec Bošice</t>
  </si>
  <si>
    <t>Ž-79</t>
  </si>
  <si>
    <t>MMR-52035/2016</t>
  </si>
  <si>
    <t>Obnova strženého povrchu komunikace na poz. p.č. 869/76 a 206/1 po přívalovém dešti</t>
  </si>
  <si>
    <t>00226203</t>
  </si>
  <si>
    <t>Obec Veselá</t>
  </si>
  <si>
    <t>Veselá</t>
  </si>
  <si>
    <t>Juřík Daniel</t>
  </si>
  <si>
    <t>Ž-55</t>
  </si>
  <si>
    <t>MMR-56074/2016</t>
  </si>
  <si>
    <t>Rekonstrukce mostu 16M U Rumánků poškozeného přívalovými dešti 2016</t>
  </si>
  <si>
    <t>00303755</t>
  </si>
  <si>
    <t>Obec Francova Lhota</t>
  </si>
  <si>
    <t>FrancovaLhota</t>
  </si>
  <si>
    <t>Brlica Miroslav</t>
  </si>
  <si>
    <t>Ž-38</t>
  </si>
  <si>
    <t>MMR-55320/2016</t>
  </si>
  <si>
    <t>Oprava komunikace poničené přívalovým deštěm v roce 2016, Polevsko</t>
  </si>
  <si>
    <t>00525405</t>
  </si>
  <si>
    <t>Obec Polevsko</t>
  </si>
  <si>
    <t>Polevsko1</t>
  </si>
  <si>
    <t>Polevsko Obec</t>
  </si>
  <si>
    <t>Ž-68</t>
  </si>
  <si>
    <t>MMR-53058/2016</t>
  </si>
  <si>
    <t>Oprava komunikací poničených živelní pohromou v obci Ratiboř</t>
  </si>
  <si>
    <t>00304263</t>
  </si>
  <si>
    <t>Obec Ratiboř</t>
  </si>
  <si>
    <t>Ratiboř</t>
  </si>
  <si>
    <t>Ratiboř Obec</t>
  </si>
  <si>
    <t>Ž-07</t>
  </si>
  <si>
    <t>MMR-56280/2016</t>
  </si>
  <si>
    <t>Rekonstrukce kanalizace a komunikace v ulici Budějovická</t>
  </si>
  <si>
    <t>00250601</t>
  </si>
  <si>
    <t>Město Netolice</t>
  </si>
  <si>
    <t>budejovicka</t>
  </si>
  <si>
    <t>Příbramská Gabriela</t>
  </si>
  <si>
    <t>Ž-56</t>
  </si>
  <si>
    <t>MMR-53061/2016</t>
  </si>
  <si>
    <t>Oprava komunikace v centru obce poničené živelní pohromou v roce 2016, Hošťálková</t>
  </si>
  <si>
    <t>00303798</t>
  </si>
  <si>
    <t>Obec Hošťálková</t>
  </si>
  <si>
    <t>Petr75</t>
  </si>
  <si>
    <t>Hošťálková Obec</t>
  </si>
  <si>
    <t>Ž-77</t>
  </si>
  <si>
    <t>MMR-52980/2016</t>
  </si>
  <si>
    <t>Obnova 3 nejvíce poškozených částí MK Podhoří po přívalových deštích v 7/2016</t>
  </si>
  <si>
    <t>00284378</t>
  </si>
  <si>
    <t>OBEC PROVODOV</t>
  </si>
  <si>
    <t>obec Provodov</t>
  </si>
  <si>
    <t>Prachař ing. Marek</t>
  </si>
  <si>
    <t>Ž-71</t>
  </si>
  <si>
    <t>MMR-55103/2016</t>
  </si>
  <si>
    <t>Oprava trubních propustků v obci Zděchov 2016</t>
  </si>
  <si>
    <t>00304484</t>
  </si>
  <si>
    <t>Obec Zděchov</t>
  </si>
  <si>
    <t>zdechov</t>
  </si>
  <si>
    <t>Kocourek Tomáš</t>
  </si>
  <si>
    <t>Ž-69</t>
  </si>
  <si>
    <t>MMR-46531/2016</t>
  </si>
  <si>
    <t>Obnova poničených mostů v obci Valašské Příkazy</t>
  </si>
  <si>
    <t>00304395</t>
  </si>
  <si>
    <t>Obec Valašské Příkazy</t>
  </si>
  <si>
    <t>Petrik</t>
  </si>
  <si>
    <t>Petřík Stanislav</t>
  </si>
  <si>
    <t>Ž-60</t>
  </si>
  <si>
    <t>MMR-56092/2016</t>
  </si>
  <si>
    <t>Oprava MK Pod Misnů - úsek II poškozený přívalovými dešti 2016</t>
  </si>
  <si>
    <t>00303836</t>
  </si>
  <si>
    <t>Obec Hutisko - Solanec</t>
  </si>
  <si>
    <t>ou@hutisko-solanec.cz</t>
  </si>
  <si>
    <t>Maléř Petr</t>
  </si>
  <si>
    <t>Ž-48</t>
  </si>
  <si>
    <t>MMR-56080/2016</t>
  </si>
  <si>
    <t>Oprava místní komunikace c25 poškozené přívalovými dešti 2016</t>
  </si>
  <si>
    <t>00303909</t>
  </si>
  <si>
    <t>Město Karolinka</t>
  </si>
  <si>
    <t>Karolinka MÚ</t>
  </si>
  <si>
    <t>Chovanečková Marie</t>
  </si>
  <si>
    <t>Ž-35</t>
  </si>
  <si>
    <t>MMR-55898/2016</t>
  </si>
  <si>
    <t>Oprava místní komunikace Lukavec - Týmova Ves</t>
  </si>
  <si>
    <t>00248606</t>
  </si>
  <si>
    <t>Městys Lukavec</t>
  </si>
  <si>
    <t>Pelhřimov</t>
  </si>
  <si>
    <t>Kr.Vysočina</t>
  </si>
  <si>
    <t>25/6</t>
  </si>
  <si>
    <t>Ž-46</t>
  </si>
  <si>
    <t>MMR-55510/2016</t>
  </si>
  <si>
    <t>Obnova povrchu Kytínské ulice po přívalovém dešti v květnu/2016</t>
  </si>
  <si>
    <t>00233862</t>
  </si>
  <si>
    <t>Obec Svinaře</t>
  </si>
  <si>
    <t>Beroun</t>
  </si>
  <si>
    <t>Středočeský</t>
  </si>
  <si>
    <t>28/5</t>
  </si>
  <si>
    <t>Svinaře</t>
  </si>
  <si>
    <t>Roztočil Vladimír</t>
  </si>
  <si>
    <t>Ž-49</t>
  </si>
  <si>
    <t>MMR-56076/2016</t>
  </si>
  <si>
    <t>Oprava místní komunikace c15 poškozené přívalovými dešti 2016</t>
  </si>
  <si>
    <t>Ž-25</t>
  </si>
  <si>
    <t>MMR-52635/2016</t>
  </si>
  <si>
    <t>Obnova komunikace a propustku po živelní pohromě 2016 - Podolí a Jemnice.</t>
  </si>
  <si>
    <t>00251631</t>
  </si>
  <si>
    <t>Obec Osek</t>
  </si>
  <si>
    <t>corporin</t>
  </si>
  <si>
    <t>Vadlejch Miroslav</t>
  </si>
  <si>
    <t>Ž-41</t>
  </si>
  <si>
    <t>MMR-52851/2016</t>
  </si>
  <si>
    <t>Oprava místní komunikace po přívalovém dešti Vraclávek - Česká Ves</t>
  </si>
  <si>
    <t>00296031</t>
  </si>
  <si>
    <t>Obec Hošťálkovy</t>
  </si>
  <si>
    <t>Bruntál</t>
  </si>
  <si>
    <t>gronky</t>
  </si>
  <si>
    <t>Gronkowiec Tomáš</t>
  </si>
  <si>
    <t>Ž-10</t>
  </si>
  <si>
    <t>MMR-54856/2016</t>
  </si>
  <si>
    <t>OPRAVA MÍSTNÍ KOMUNIKACE OBEC HORNÍ VLTAVICE ČÁST "RAČÍ" pp. č. 26, kú. Račí.</t>
  </si>
  <si>
    <t>00250422</t>
  </si>
  <si>
    <t>Obec Horní Vltavice</t>
  </si>
  <si>
    <t>OÚHVLTAVICE</t>
  </si>
  <si>
    <t xml:space="preserve">Fastner Jiří </t>
  </si>
  <si>
    <t>Ž-53</t>
  </si>
  <si>
    <t>MMR-56081/2016</t>
  </si>
  <si>
    <t>Oprava opevnění vodoteče Vranečka po přívalových deštích 2016</t>
  </si>
  <si>
    <t>00304131</t>
  </si>
  <si>
    <t>Městys Nový Hrozenkov</t>
  </si>
  <si>
    <t>Gizmo</t>
  </si>
  <si>
    <t>Martiník Ondřej</t>
  </si>
  <si>
    <t>Ž-74</t>
  </si>
  <si>
    <t>MMR-56070/2016</t>
  </si>
  <si>
    <t>Rekonstrukce mostu M04 U Hejtmánků poškozeného přívalovým deštěm 2016</t>
  </si>
  <si>
    <t>Ž-15</t>
  </si>
  <si>
    <t>MMR-56354/2016</t>
  </si>
  <si>
    <t>Obnova místní komunikace po přívalovém dešti v roce 2016</t>
  </si>
  <si>
    <t>00250813</t>
  </si>
  <si>
    <t>Obec Vitějovice</t>
  </si>
  <si>
    <t>Ž-65</t>
  </si>
  <si>
    <t>MMR-56055/2016</t>
  </si>
  <si>
    <t>Oprava MK U Plšků poškozené přívalovými dešti 31.7.2016</t>
  </si>
  <si>
    <t>00304140</t>
  </si>
  <si>
    <t>Obec Oznice</t>
  </si>
  <si>
    <t>obecoznice</t>
  </si>
  <si>
    <t>Gerža Martin</t>
  </si>
  <si>
    <t>Ž-20</t>
  </si>
  <si>
    <t>MMR-56351/2016</t>
  </si>
  <si>
    <t>Komunikace ulice Zahradní, Štěkeň</t>
  </si>
  <si>
    <t>00251895</t>
  </si>
  <si>
    <t>Městys Štěkeň</t>
  </si>
  <si>
    <t>Ž-59</t>
  </si>
  <si>
    <t>MMR-56096/2016</t>
  </si>
  <si>
    <t>Oprava MK Pod Misnů - úsek I poškozený přívalovými dešti</t>
  </si>
  <si>
    <t>Ž-01</t>
  </si>
  <si>
    <t>MMR-54812/2016</t>
  </si>
  <si>
    <t>Obnova povrchu komunikace na křižovatce ulic Jiráskova a Žižkova v Hluboké nad Vltavou</t>
  </si>
  <si>
    <t>00244899</t>
  </si>
  <si>
    <t>Město Hluboká nad Vltavou</t>
  </si>
  <si>
    <t>České Budějovice</t>
  </si>
  <si>
    <t>24/6</t>
  </si>
  <si>
    <t>hlubokaMMR</t>
  </si>
  <si>
    <t>Vlasáková Hana</t>
  </si>
  <si>
    <t>Ž-24</t>
  </si>
  <si>
    <t>MMR-53459/2016</t>
  </si>
  <si>
    <t>Obnova místní komunikace Mnichov - p. č. 2550/17</t>
  </si>
  <si>
    <t>00667714</t>
  </si>
  <si>
    <t>Obec Mnichov</t>
  </si>
  <si>
    <t>náhr.1</t>
  </si>
  <si>
    <t>Ž-27</t>
  </si>
  <si>
    <t>MMR-53462/2016</t>
  </si>
  <si>
    <t>Obnova komunikace na p. p. č. 412/1 k. ú. Řepice</t>
  </si>
  <si>
    <t>00667820</t>
  </si>
  <si>
    <t>Obec Řepice</t>
  </si>
  <si>
    <t>náhr.2</t>
  </si>
  <si>
    <t>Ž-13</t>
  </si>
  <si>
    <t>MMR-56364/2016</t>
  </si>
  <si>
    <t>Oprava místní komunikace v obci Nicov na p. č. 443/1 a 442</t>
  </si>
  <si>
    <t>00583405</t>
  </si>
  <si>
    <t>Obec Nicov</t>
  </si>
  <si>
    <t>náhr.3</t>
  </si>
  <si>
    <t>Ž-23</t>
  </si>
  <si>
    <t>MMR-54867/2016</t>
  </si>
  <si>
    <t>Obnova komunikace v obci Hoslovice - místní část Hodějov</t>
  </si>
  <si>
    <t>náhr.4</t>
  </si>
  <si>
    <t>Ž-31</t>
  </si>
  <si>
    <t>MMR-56263/2016</t>
  </si>
  <si>
    <t>Oprava komunikace Nadějkov - Šichova Vesec</t>
  </si>
  <si>
    <t>00249891</t>
  </si>
  <si>
    <t>Obec Nadějkov</t>
  </si>
  <si>
    <t>kotaskov</t>
  </si>
  <si>
    <t>náhr.5</t>
  </si>
  <si>
    <t>Ž-14</t>
  </si>
  <si>
    <t>MMR-54365/2016</t>
  </si>
  <si>
    <t>Obnova MK Svatá Maří, lokalita Vícemily</t>
  </si>
  <si>
    <t>00250716</t>
  </si>
  <si>
    <t>Obec Svatá Maří</t>
  </si>
  <si>
    <t>sobol</t>
  </si>
  <si>
    <t>Sobolčíková Miroslava</t>
  </si>
  <si>
    <t>náhr.6</t>
  </si>
  <si>
    <t>Ž-64</t>
  </si>
  <si>
    <t>MMR-56059/2016</t>
  </si>
  <si>
    <t>Oprava MK Lipí poškozené přívalovými dešti 31.7.2016</t>
  </si>
  <si>
    <t>náhr.7</t>
  </si>
  <si>
    <t>Ž-09</t>
  </si>
  <si>
    <t>MMR-55166/2016</t>
  </si>
  <si>
    <t>Oprava místní komunikace Onšovice po přívalových deštích v roce 2016</t>
  </si>
  <si>
    <t>00250384</t>
  </si>
  <si>
    <t>Obec Čkyně</t>
  </si>
  <si>
    <t>náhr.8</t>
  </si>
  <si>
    <t>Ž-17</t>
  </si>
  <si>
    <t>MMR-53010/2016</t>
  </si>
  <si>
    <t>Oprava MK Volyně - Nuslužická</t>
  </si>
  <si>
    <t>00252000</t>
  </si>
  <si>
    <t>Město Volyně</t>
  </si>
  <si>
    <t>muvolyne</t>
  </si>
  <si>
    <t xml:space="preserve">Rataj Milan </t>
  </si>
  <si>
    <t>náhr.9</t>
  </si>
  <si>
    <t>Ž-54</t>
  </si>
  <si>
    <t>MMR-56064/2016</t>
  </si>
  <si>
    <t>Oprava opevnění vodoteče poškozeného přívalovými dešti v roce 2016</t>
  </si>
  <si>
    <t>00303712</t>
  </si>
  <si>
    <t>Obec Branky</t>
  </si>
  <si>
    <t>obecbranky</t>
  </si>
  <si>
    <t>Svoboda František</t>
  </si>
  <si>
    <t>náhr.10</t>
  </si>
  <si>
    <t>Ž-18</t>
  </si>
  <si>
    <t>MMR-54829/2016</t>
  </si>
  <si>
    <t>Oprava místní komunikace č. 18 z Čestic do Prkošína</t>
  </si>
  <si>
    <t>00251089</t>
  </si>
  <si>
    <t>Městys Čestice</t>
  </si>
  <si>
    <t>1</t>
  </si>
  <si>
    <t>náhr.11</t>
  </si>
  <si>
    <t>Ž-66</t>
  </si>
  <si>
    <t>MMR-53056/2016</t>
  </si>
  <si>
    <t>Obnova mostu poničeného živelní pohromou v roce 2016 U ŠKOLY</t>
  </si>
  <si>
    <t>náhr.12</t>
  </si>
  <si>
    <t>Ž-57</t>
  </si>
  <si>
    <t>MMR-53062/2016</t>
  </si>
  <si>
    <t>Oprava komunikace po živelní pohromě v 2016, Hošťálková</t>
  </si>
  <si>
    <t>náhr.13</t>
  </si>
  <si>
    <t>Ž-50</t>
  </si>
  <si>
    <t>MMR-56072/2016</t>
  </si>
  <si>
    <t>Rekonstrukce mostu 2-822/2 u Sokolovny poškozeného živelní pohromou 2016</t>
  </si>
  <si>
    <t>náhr.14</t>
  </si>
  <si>
    <t>Ž-58</t>
  </si>
  <si>
    <t>MMR-56094/2016</t>
  </si>
  <si>
    <t>Oprava MK Poskla poškozené přívalovými dešti v červenci 2016</t>
  </si>
  <si>
    <t>náhr.15</t>
  </si>
  <si>
    <t>Ž-16</t>
  </si>
  <si>
    <t>MMR-53008/2016</t>
  </si>
  <si>
    <t>Oprava MK Volyně - Na Valše</t>
  </si>
  <si>
    <t>náhr.16</t>
  </si>
  <si>
    <t>Ž-67</t>
  </si>
  <si>
    <t>MMR-53057/2016</t>
  </si>
  <si>
    <t>Oprava mostku poničeného živelní pohromou, Ratiboř</t>
  </si>
  <si>
    <t>náhr.17</t>
  </si>
  <si>
    <t>Ž-51</t>
  </si>
  <si>
    <t>MMR-56075/2016</t>
  </si>
  <si>
    <t>Rekonstrukce mostu 2-821/29 Kobylská poškozeného živelní pohromou 2016</t>
  </si>
  <si>
    <t>náhr.18</t>
  </si>
  <si>
    <t>Ž-33</t>
  </si>
  <si>
    <t>MMR-55897/2016</t>
  </si>
  <si>
    <t>Oprava dešťové kanalizace Malý Ježov – úsek č. 2</t>
  </si>
  <si>
    <t>náhr.19</t>
  </si>
  <si>
    <t>Ž-52</t>
  </si>
  <si>
    <t>MMR-56079/2016</t>
  </si>
  <si>
    <t>Oprava MK 160u3 poškozené přívalovými dešti 2016</t>
  </si>
  <si>
    <t>náhr.20</t>
  </si>
  <si>
    <t>Ž-02</t>
  </si>
  <si>
    <t>MMR-54157/2016</t>
  </si>
  <si>
    <t>Oprava náměstí Míru a Tyršovy ulice v Týně nad Vltavou</t>
  </si>
  <si>
    <t>00245585</t>
  </si>
  <si>
    <t>Město Týn nad Vltavou</t>
  </si>
  <si>
    <t>vazba-prosté sešití, rozpočet nedostatečný</t>
  </si>
  <si>
    <t>Týn nad Vltavou</t>
  </si>
  <si>
    <t>Havelková Martina</t>
  </si>
  <si>
    <t>Ž-03</t>
  </si>
  <si>
    <t>MMR-54159/2016</t>
  </si>
  <si>
    <t>Oprava zdi u kostela sv. Jakuba v Týně nad Vltavou</t>
  </si>
  <si>
    <t>vazba-samostatné části</t>
  </si>
  <si>
    <t>Ž-04</t>
  </si>
  <si>
    <t>MMR-54161/2016</t>
  </si>
  <si>
    <t>Oprava komunikací v Týně nad Vltavou</t>
  </si>
  <si>
    <t>vazba-prosté sešití</t>
  </si>
  <si>
    <t>Ž-05</t>
  </si>
  <si>
    <t>MMR-51239/2016</t>
  </si>
  <si>
    <t>Rekonstrukce lesní cesty z L3 na L2 v lokalitě Topělec U Hesouna - Protipovodňové opatření</t>
  </si>
  <si>
    <t>00249602</t>
  </si>
  <si>
    <t>Obec Čížová</t>
  </si>
  <si>
    <t>cizova</t>
  </si>
  <si>
    <t>čížová obec</t>
  </si>
  <si>
    <t>Ž-19</t>
  </si>
  <si>
    <t>MMR-54821/2016</t>
  </si>
  <si>
    <t>Brod a propustek v Konopici</t>
  </si>
  <si>
    <t>odb.posudek, v popisu pošk. 8/2014</t>
  </si>
  <si>
    <t>Ž-26</t>
  </si>
  <si>
    <t>MMR-54367/2016</t>
  </si>
  <si>
    <t>Oprava spoj. místní komunikace do K. Lhoty</t>
  </si>
  <si>
    <t>00251739</t>
  </si>
  <si>
    <t>Obec Radošovice</t>
  </si>
  <si>
    <t>odb. posudek</t>
  </si>
  <si>
    <t>Ž-30</t>
  </si>
  <si>
    <t>MMR-56109/2016</t>
  </si>
  <si>
    <t>Oprava místní komunikace p.č.1759/2 k.ú. Borkovice</t>
  </si>
  <si>
    <t>00252093</t>
  </si>
  <si>
    <t>Obec Borkovice</t>
  </si>
  <si>
    <t>sedlecko</t>
  </si>
  <si>
    <t>MAS Michal</t>
  </si>
  <si>
    <t>Ž-36</t>
  </si>
  <si>
    <t>MMR-55636/2016</t>
  </si>
  <si>
    <t>Obnova mostu M-01 přes Jankovský potok po povodni v květnu 2016, Mladé Bříště</t>
  </si>
  <si>
    <t>00248657</t>
  </si>
  <si>
    <t>Obec Mladé Bříště</t>
  </si>
  <si>
    <t>vazba-prosté sešití, DIS-přílohy (ČHMÚ, FD,..)</t>
  </si>
  <si>
    <t>Naďa Hájková</t>
  </si>
  <si>
    <t>Hájková Naďa</t>
  </si>
  <si>
    <t>Ž-44</t>
  </si>
  <si>
    <t>MMR-52432/2016</t>
  </si>
  <si>
    <t>Obnova odvodnění místní komunikace v Kamberku</t>
  </si>
  <si>
    <t>00233081</t>
  </si>
  <si>
    <t>Obec Kamberk</t>
  </si>
  <si>
    <t>Benešov</t>
  </si>
  <si>
    <t>části PD, datum vyprac.posudku</t>
  </si>
  <si>
    <t>blanik</t>
  </si>
  <si>
    <t>Švejdová Eliška</t>
  </si>
  <si>
    <t>Ž-45</t>
  </si>
  <si>
    <t>MMR-54020/2016</t>
  </si>
  <si>
    <t>Oprava budovy technického zázemí obce Kotopeky</t>
  </si>
  <si>
    <t>00509698</t>
  </si>
  <si>
    <t>Obec Kotopeky</t>
  </si>
  <si>
    <t>odb.posudek, PD neautorizována</t>
  </si>
  <si>
    <t>obeckotopeky</t>
  </si>
  <si>
    <t>Dolejší Alena</t>
  </si>
  <si>
    <t>Ž-47</t>
  </si>
  <si>
    <t>MMR-55662/2016</t>
  </si>
  <si>
    <t>Náprava škod na ČOV Prackovice nad Labem</t>
  </si>
  <si>
    <t>00264229</t>
  </si>
  <si>
    <t>Obec Prackovice nad Labem</t>
  </si>
  <si>
    <t>Litoměřice</t>
  </si>
  <si>
    <t>Ústecký</t>
  </si>
  <si>
    <t>Svobodová Andrea</t>
  </si>
  <si>
    <t>Ž-63</t>
  </si>
  <si>
    <t>MMR-55622/2016</t>
  </si>
  <si>
    <t>Oprava komunikací poničených živelní pohromou v roce 2016, Liptál</t>
  </si>
  <si>
    <t>00304051</t>
  </si>
  <si>
    <t>Obec Liptál</t>
  </si>
  <si>
    <t>vazba-samost. PD, FD na sněhu</t>
  </si>
  <si>
    <t>obec Liptál</t>
  </si>
  <si>
    <t>Daňa Milan</t>
  </si>
  <si>
    <t>Ž-70</t>
  </si>
  <si>
    <t>MMR-56085/2016</t>
  </si>
  <si>
    <t>Oprava mostu M6 přes Hážovický potok poškozeného přívalovými dešti 2016</t>
  </si>
  <si>
    <t>00304441</t>
  </si>
  <si>
    <t>Obec Vigantice</t>
  </si>
  <si>
    <t>doklad o vlastnictví mostu, posudek neprokazuje souvislost se žívly v 2016</t>
  </si>
  <si>
    <t>obecvigantice</t>
  </si>
  <si>
    <t>Poruba Zdenek</t>
  </si>
  <si>
    <t>Ž-72</t>
  </si>
  <si>
    <t>MMR-54450/2016</t>
  </si>
  <si>
    <t>Brumov-Bylnice, výměna 2 mostů na Hodňovském potoce zničených povodní</t>
  </si>
  <si>
    <t>00283819</t>
  </si>
  <si>
    <t>Město Brumov-Bylnice</t>
  </si>
  <si>
    <t>popis akce, položk.rozp., nedostatečný posudek</t>
  </si>
  <si>
    <t>BrumovSO</t>
  </si>
  <si>
    <t>Kolínková Zuzana</t>
  </si>
  <si>
    <t>Celkem</t>
  </si>
  <si>
    <t>čís. žád.</t>
  </si>
  <si>
    <t>nákl. (Kč)</t>
  </si>
  <si>
    <t>dotace (Kč)</t>
  </si>
  <si>
    <t>celk. (Kč)</t>
  </si>
  <si>
    <t>součástí akce-nové protipovodňové opatření</t>
  </si>
  <si>
    <t>FD, ČHMÚ, odb.pos., souhlas zast., nepřísluší MMR</t>
  </si>
  <si>
    <t>vazba - volné části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</si>
  <si>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</si>
  <si>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</si>
  <si>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</si>
  <si>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</si>
  <si>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</si>
  <si>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</si>
  <si>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</si>
  <si>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</si>
  <si>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</si>
  <si>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</si>
  <si>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</si>
  <si>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</si>
  <si>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</si>
  <si>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</si>
  <si>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</si>
  <si>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</si>
  <si>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</si>
  <si>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</si>
  <si>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</si>
  <si>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</si>
  <si>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poř.</t>
  </si>
  <si>
    <t>Formální náležitosti, chybí</t>
  </si>
  <si>
    <t>registrace akce</t>
  </si>
  <si>
    <t>Financování náhradních akcí ukončeno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</si>
</sst>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0.0%"/>
    <numFmt numFmtId="168" formatCode="dd/mm/yy;@"/>
  </numFmts>
  <fonts count="13" x14ac:knownFonts="1"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49" fontId="6" fillId="4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/>
    </xf>
    <xf numFmtId="49" fontId="4" fillId="3" borderId="4" xfId="0" applyNumberFormat="1" applyFont="1" applyFill="1" applyBorder="1" applyAlignment="1">
      <alignment horizontal="lef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10" fontId="4" fillId="0" borderId="3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right" vertical="top"/>
    </xf>
    <xf numFmtId="166" fontId="4" fillId="0" borderId="3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/>
    </xf>
    <xf numFmtId="164" fontId="4" fillId="0" borderId="4" xfId="0" applyNumberFormat="1" applyFont="1" applyFill="1" applyBorder="1" applyAlignment="1">
      <alignment horizontal="center" vertical="top"/>
    </xf>
    <xf numFmtId="10" fontId="4" fillId="0" borderId="4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166" fontId="5" fillId="0" borderId="4" xfId="0" applyNumberFormat="1" applyFont="1" applyFill="1" applyBorder="1" applyAlignment="1">
      <alignment horizontal="center" vertical="top"/>
    </xf>
    <xf numFmtId="166" fontId="4" fillId="0" borderId="4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right" vertical="top"/>
    </xf>
    <xf numFmtId="49" fontId="1" fillId="7" borderId="1" xfId="0" applyNumberFormat="1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left" vertical="top"/>
    </xf>
    <xf numFmtId="164" fontId="4" fillId="0" borderId="6" xfId="0" applyNumberFormat="1" applyFont="1" applyFill="1" applyBorder="1" applyAlignment="1">
      <alignment horizontal="center" vertical="top"/>
    </xf>
    <xf numFmtId="3" fontId="7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10" fontId="4" fillId="0" borderId="6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center" vertical="top"/>
    </xf>
    <xf numFmtId="165" fontId="4" fillId="0" borderId="6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right" vertical="top"/>
    </xf>
    <xf numFmtId="166" fontId="4" fillId="0" borderId="6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66" fontId="6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49" fontId="9" fillId="8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3" fontId="2" fillId="8" borderId="1" xfId="0" applyNumberFormat="1" applyFont="1" applyFill="1" applyBorder="1" applyAlignment="1">
      <alignment horizontal="left" vertical="center"/>
    </xf>
    <xf numFmtId="3" fontId="10" fillId="9" borderId="7" xfId="0" applyNumberFormat="1" applyFont="1" applyFill="1" applyBorder="1" applyAlignment="1">
      <alignment horizontal="center" vertical="center"/>
    </xf>
    <xf numFmtId="3" fontId="10" fillId="9" borderId="10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6" fillId="5" borderId="17" xfId="0" applyNumberFormat="1" applyFont="1" applyFill="1" applyBorder="1" applyAlignment="1">
      <alignment horizontal="center" vertical="top"/>
    </xf>
    <xf numFmtId="168" fontId="6" fillId="0" borderId="1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11" fillId="0" borderId="20" xfId="0" applyNumberFormat="1" applyFont="1" applyFill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textRotation="90" wrapText="1"/>
    </xf>
    <xf numFmtId="49" fontId="11" fillId="0" borderId="19" xfId="0" applyNumberFormat="1" applyFont="1" applyFill="1" applyBorder="1" applyAlignment="1">
      <alignment horizontal="center" vertical="center" textRotation="90" wrapText="1"/>
    </xf>
    <xf numFmtId="0" fontId="0" fillId="0" borderId="0" xfId="0" applyFont="1"/>
    <xf numFmtId="3" fontId="12" fillId="0" borderId="10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5</xdr:col>
      <xdr:colOff>1399032</xdr:colOff>
      <xdr:row>0</xdr:row>
      <xdr:rowOff>523494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43375</xdr:rowOff>
    </xdr:from>
    <xdr:to>
      <xdr:col>5</xdr:col>
      <xdr:colOff>352425</xdr:colOff>
      <xdr:row>0</xdr:row>
      <xdr:rowOff>287975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3375"/>
          <a:ext cx="1133475" cy="244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5</xdr:col>
      <xdr:colOff>1456182</xdr:colOff>
      <xdr:row>0</xdr:row>
      <xdr:rowOff>561594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48"/>
  <sheetViews>
    <sheetView workbookViewId="0">
      <pane ySplit="2" topLeftCell="A9" activePane="bottomLeft" state="frozen"/>
      <selection pane="bottomLeft" sqref="A1:F1"/>
    </sheetView>
  </sheetViews>
  <sheetFormatPr defaultRowHeight="12.75" x14ac:dyDescent="0.2"/>
  <cols>
    <col min="1" max="1" width="4.5703125" customWidth="1"/>
    <col min="2" max="2" width="5.28515625" style="13" hidden="1" customWidth="1"/>
    <col min="3" max="3" width="7.5703125" style="13" customWidth="1"/>
    <col min="4" max="4" width="4.42578125" style="13" hidden="1" customWidth="1"/>
    <col min="5" max="5" width="14.42578125" style="13" hidden="1" customWidth="1"/>
    <col min="6" max="6" width="86.42578125" customWidth="1"/>
    <col min="7" max="7" width="8.7109375" style="13" hidden="1" customWidth="1"/>
    <col min="8" max="8" width="19.5703125" customWidth="1"/>
    <col min="9" max="9" width="3.5703125" style="13" hidden="1" customWidth="1"/>
    <col min="10" max="10" width="15.140625" customWidth="1"/>
    <col min="11" max="11" width="13.28515625" customWidth="1"/>
    <col min="12" max="12" width="8.5703125" style="13" hidden="1" customWidth="1"/>
    <col min="13" max="13" width="7.28515625" style="13" hidden="1" customWidth="1"/>
    <col min="14" max="14" width="5.85546875" style="13" hidden="1" customWidth="1"/>
    <col min="15" max="15" width="7.28515625" style="13" hidden="1" customWidth="1"/>
    <col min="16" max="16" width="6.28515625" style="13" hidden="1" customWidth="1"/>
    <col min="17" max="17" width="8.85546875" hidden="1" customWidth="1"/>
    <col min="18" max="19" width="5.7109375" style="13" hidden="1" customWidth="1"/>
    <col min="20" max="20" width="7.28515625" style="13" hidden="1" customWidth="1"/>
    <col min="21" max="21" width="5.85546875" style="13" hidden="1" customWidth="1"/>
    <col min="22" max="22" width="7.28515625" style="13" hidden="1" customWidth="1"/>
    <col min="23" max="23" width="5" style="13" hidden="1" customWidth="1"/>
    <col min="24" max="24" width="5.85546875" style="13" hidden="1" customWidth="1"/>
    <col min="25" max="25" width="9.5703125" customWidth="1"/>
    <col min="26" max="26" width="9.28515625" hidden="1" customWidth="1"/>
    <col min="27" max="27" width="10.5703125" hidden="1" customWidth="1"/>
    <col min="28" max="28" width="9" hidden="1" customWidth="1"/>
    <col min="29" max="29" width="11" hidden="1" customWidth="1"/>
    <col min="30" max="30" width="13.42578125" hidden="1" customWidth="1"/>
    <col min="31" max="31" width="20.28515625" hidden="1" customWidth="1"/>
    <col min="32" max="32" width="5.85546875" style="13" hidden="1" customWidth="1"/>
    <col min="33" max="33" width="9.85546875" customWidth="1"/>
    <col min="34" max="34" width="5.42578125" style="13" hidden="1" customWidth="1"/>
    <col min="35" max="35" width="6" style="13" hidden="1" customWidth="1"/>
  </cols>
  <sheetData>
    <row r="1" spans="1:35" ht="44.25" customHeight="1" x14ac:dyDescent="0.2">
      <c r="A1" s="127"/>
      <c r="B1" s="127"/>
      <c r="C1" s="127"/>
      <c r="D1" s="127"/>
      <c r="E1" s="127"/>
      <c r="F1" s="127"/>
    </row>
    <row r="2" spans="1:35" ht="12.75" customHeight="1" x14ac:dyDescent="0.2">
      <c r="A2" s="40" t="s">
        <v>0</v>
      </c>
      <c r="B2" s="40" t="s">
        <v>1</v>
      </c>
      <c r="C2" s="40" t="s">
        <v>551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15</v>
      </c>
      <c r="Q2" s="41" t="s">
        <v>16</v>
      </c>
      <c r="R2" s="40" t="s">
        <v>17</v>
      </c>
      <c r="S2" s="40" t="s">
        <v>18</v>
      </c>
      <c r="T2" s="40" t="s">
        <v>19</v>
      </c>
      <c r="U2" s="40" t="s">
        <v>20</v>
      </c>
      <c r="V2" s="40" t="s">
        <v>21</v>
      </c>
      <c r="W2" s="40" t="s">
        <v>22</v>
      </c>
      <c r="X2" s="40" t="s">
        <v>23</v>
      </c>
      <c r="Y2" s="40" t="s">
        <v>552</v>
      </c>
      <c r="Z2" s="40" t="s">
        <v>25</v>
      </c>
      <c r="AA2" s="40" t="s">
        <v>26</v>
      </c>
      <c r="AB2" s="40" t="s">
        <v>27</v>
      </c>
      <c r="AC2" s="40" t="s">
        <v>28</v>
      </c>
      <c r="AD2" s="40" t="s">
        <v>29</v>
      </c>
      <c r="AE2" s="40" t="s">
        <v>30</v>
      </c>
      <c r="AF2" s="40" t="s">
        <v>31</v>
      </c>
      <c r="AG2" s="41" t="s">
        <v>553</v>
      </c>
      <c r="AH2" s="2" t="s">
        <v>31</v>
      </c>
      <c r="AI2" s="3" t="s">
        <v>32</v>
      </c>
    </row>
    <row r="3" spans="1:35" ht="12.75" customHeight="1" x14ac:dyDescent="0.2">
      <c r="A3" s="14">
        <v>1</v>
      </c>
      <c r="B3" s="15" t="s">
        <v>338</v>
      </c>
      <c r="C3" s="15">
        <v>87260</v>
      </c>
      <c r="D3" s="15">
        <v>11</v>
      </c>
      <c r="E3" s="16" t="s">
        <v>339</v>
      </c>
      <c r="F3" s="17" t="s">
        <v>340</v>
      </c>
      <c r="G3" s="16" t="s">
        <v>341</v>
      </c>
      <c r="H3" s="4" t="s">
        <v>342</v>
      </c>
      <c r="I3" s="14">
        <v>5163</v>
      </c>
      <c r="J3" s="17" t="s">
        <v>343</v>
      </c>
      <c r="K3" s="18" t="s">
        <v>57</v>
      </c>
      <c r="L3" s="19">
        <v>6.7270000000000003</v>
      </c>
      <c r="M3" s="14">
        <v>1271</v>
      </c>
      <c r="N3" s="14">
        <f t="shared" ref="N3:N11" si="0">Y3/M3</f>
        <v>189.97639653815892</v>
      </c>
      <c r="O3" s="15" t="s">
        <v>344</v>
      </c>
      <c r="P3" s="20">
        <v>1</v>
      </c>
      <c r="Q3" s="15" t="s">
        <v>41</v>
      </c>
      <c r="R3" s="15" t="s">
        <v>43</v>
      </c>
      <c r="S3" s="15" t="s">
        <v>70</v>
      </c>
      <c r="T3" s="21">
        <f t="shared" ref="T3:T47" si="1">Y3/(1000000*L3)</f>
        <v>3.5894157871265049E-2</v>
      </c>
      <c r="U3" s="22">
        <f t="shared" ref="U3:U47" si="2">2*T3/1.5+1</f>
        <v>1.0478588771616868</v>
      </c>
      <c r="V3" s="23">
        <f t="shared" ref="V3:V47" si="3">R3*5+S3*4+U3</f>
        <v>23.047858877161687</v>
      </c>
      <c r="W3" s="24">
        <v>2</v>
      </c>
      <c r="X3" s="15" t="s">
        <v>71</v>
      </c>
      <c r="Y3" s="25">
        <v>241460</v>
      </c>
      <c r="Z3" s="25">
        <v>0</v>
      </c>
      <c r="AA3" s="25">
        <v>169022</v>
      </c>
      <c r="AB3" s="25">
        <v>169022</v>
      </c>
      <c r="AC3" s="25">
        <v>72438</v>
      </c>
      <c r="AD3" s="18" t="s">
        <v>345</v>
      </c>
      <c r="AE3" s="18" t="s">
        <v>346</v>
      </c>
      <c r="AF3" s="26">
        <f t="shared" ref="AF3:AF47" si="4">AB3/Y3</f>
        <v>0.7</v>
      </c>
      <c r="AG3" s="38">
        <f>AB3</f>
        <v>169022</v>
      </c>
      <c r="AH3" s="26">
        <f t="shared" ref="AH3:AH47" si="5">AG3/Y3</f>
        <v>0.7</v>
      </c>
      <c r="AI3" s="5" t="s">
        <v>47</v>
      </c>
    </row>
    <row r="4" spans="1:35" ht="12.75" customHeight="1" x14ac:dyDescent="0.2">
      <c r="A4" s="27">
        <v>2</v>
      </c>
      <c r="B4" s="10" t="s">
        <v>136</v>
      </c>
      <c r="C4" s="10">
        <v>87998</v>
      </c>
      <c r="D4" s="10">
        <v>17</v>
      </c>
      <c r="E4" s="28" t="s">
        <v>137</v>
      </c>
      <c r="F4" s="29" t="s">
        <v>138</v>
      </c>
      <c r="G4" s="28" t="s">
        <v>139</v>
      </c>
      <c r="H4" s="6" t="s">
        <v>140</v>
      </c>
      <c r="I4" s="27">
        <v>265</v>
      </c>
      <c r="J4" s="29" t="s">
        <v>141</v>
      </c>
      <c r="K4" s="30" t="s">
        <v>57</v>
      </c>
      <c r="L4" s="31">
        <v>6.6239999999999997</v>
      </c>
      <c r="M4" s="27">
        <v>5565</v>
      </c>
      <c r="N4" s="27">
        <f t="shared" si="0"/>
        <v>1269.551841868823</v>
      </c>
      <c r="O4" s="10"/>
      <c r="P4" s="11">
        <v>1</v>
      </c>
      <c r="Q4" s="10" t="s">
        <v>41</v>
      </c>
      <c r="R4" s="10" t="s">
        <v>42</v>
      </c>
      <c r="S4" s="10" t="s">
        <v>43</v>
      </c>
      <c r="T4" s="32">
        <f t="shared" si="1"/>
        <v>1.0665845410628019</v>
      </c>
      <c r="U4" s="33">
        <f t="shared" si="2"/>
        <v>2.4221127214170695</v>
      </c>
      <c r="V4" s="34">
        <f t="shared" si="3"/>
        <v>30.422112721417069</v>
      </c>
      <c r="W4" s="12" t="s">
        <v>43</v>
      </c>
      <c r="X4" s="10" t="s">
        <v>71</v>
      </c>
      <c r="Y4" s="9">
        <v>7065056</v>
      </c>
      <c r="Z4" s="9">
        <v>0</v>
      </c>
      <c r="AA4" s="9">
        <v>4945539</v>
      </c>
      <c r="AB4" s="9">
        <v>4945539</v>
      </c>
      <c r="AC4" s="9">
        <v>2119517</v>
      </c>
      <c r="AD4" s="30" t="s">
        <v>95</v>
      </c>
      <c r="AE4" s="30" t="s">
        <v>96</v>
      </c>
      <c r="AF4" s="36">
        <f t="shared" si="4"/>
        <v>0.69999997169166106</v>
      </c>
      <c r="AG4" s="39">
        <v>3500000</v>
      </c>
      <c r="AH4" s="36">
        <f t="shared" si="5"/>
        <v>0.49539593175199176</v>
      </c>
      <c r="AI4" s="5" t="s">
        <v>47</v>
      </c>
    </row>
    <row r="5" spans="1:35" ht="12.75" customHeight="1" x14ac:dyDescent="0.2">
      <c r="A5" s="27">
        <v>3</v>
      </c>
      <c r="B5" s="10" t="s">
        <v>216</v>
      </c>
      <c r="C5" s="10">
        <v>88293</v>
      </c>
      <c r="D5" s="10">
        <v>14</v>
      </c>
      <c r="E5" s="28" t="s">
        <v>217</v>
      </c>
      <c r="F5" s="29" t="s">
        <v>218</v>
      </c>
      <c r="G5" s="28" t="s">
        <v>219</v>
      </c>
      <c r="H5" s="6" t="s">
        <v>220</v>
      </c>
      <c r="I5" s="27">
        <v>2552</v>
      </c>
      <c r="J5" s="29" t="s">
        <v>147</v>
      </c>
      <c r="K5" s="30" t="s">
        <v>57</v>
      </c>
      <c r="L5" s="31">
        <v>38.512999999999998</v>
      </c>
      <c r="M5" s="27">
        <v>1140</v>
      </c>
      <c r="N5" s="37">
        <f t="shared" si="0"/>
        <v>6566.4271929824563</v>
      </c>
      <c r="O5" s="10"/>
      <c r="P5" s="11">
        <v>1</v>
      </c>
      <c r="Q5" s="10" t="s">
        <v>41</v>
      </c>
      <c r="R5" s="10" t="s">
        <v>70</v>
      </c>
      <c r="S5" s="10" t="s">
        <v>70</v>
      </c>
      <c r="T5" s="32">
        <f t="shared" si="1"/>
        <v>0.19436883649676734</v>
      </c>
      <c r="U5" s="33">
        <f t="shared" si="2"/>
        <v>1.2591584486623564</v>
      </c>
      <c r="V5" s="34">
        <f t="shared" si="3"/>
        <v>28.259158448662355</v>
      </c>
      <c r="W5" s="12" t="s">
        <v>43</v>
      </c>
      <c r="X5" s="10" t="s">
        <v>44</v>
      </c>
      <c r="Y5" s="9">
        <v>7485727</v>
      </c>
      <c r="Z5" s="9">
        <v>5240008</v>
      </c>
      <c r="AA5" s="9">
        <v>0</v>
      </c>
      <c r="AB5" s="9">
        <v>5240008</v>
      </c>
      <c r="AC5" s="9">
        <v>2245719</v>
      </c>
      <c r="AD5" s="30" t="s">
        <v>221</v>
      </c>
      <c r="AE5" s="30" t="s">
        <v>222</v>
      </c>
      <c r="AF5" s="36">
        <f t="shared" si="4"/>
        <v>0.6999998797711966</v>
      </c>
      <c r="AG5" s="39">
        <v>3500000</v>
      </c>
      <c r="AH5" s="36">
        <f t="shared" si="5"/>
        <v>0.46755645777624538</v>
      </c>
      <c r="AI5" s="5" t="s">
        <v>47</v>
      </c>
    </row>
    <row r="6" spans="1:35" ht="12.75" customHeight="1" x14ac:dyDescent="0.2">
      <c r="A6" s="27">
        <v>4</v>
      </c>
      <c r="B6" s="10" t="s">
        <v>183</v>
      </c>
      <c r="C6" s="10">
        <v>87733</v>
      </c>
      <c r="D6" s="10">
        <v>16</v>
      </c>
      <c r="E6" s="28" t="s">
        <v>184</v>
      </c>
      <c r="F6" s="29" t="s">
        <v>185</v>
      </c>
      <c r="G6" s="28" t="s">
        <v>186</v>
      </c>
      <c r="H6" s="6" t="s">
        <v>187</v>
      </c>
      <c r="I6" s="27">
        <v>326</v>
      </c>
      <c r="J6" s="29" t="s">
        <v>147</v>
      </c>
      <c r="K6" s="30" t="s">
        <v>57</v>
      </c>
      <c r="L6" s="31">
        <v>3.8610000000000002</v>
      </c>
      <c r="M6" s="27">
        <v>1374</v>
      </c>
      <c r="N6" s="27">
        <f t="shared" si="0"/>
        <v>727.10698689956337</v>
      </c>
      <c r="O6" s="10"/>
      <c r="P6" s="11">
        <v>1</v>
      </c>
      <c r="Q6" s="10" t="s">
        <v>41</v>
      </c>
      <c r="R6" s="10" t="s">
        <v>70</v>
      </c>
      <c r="S6" s="10" t="s">
        <v>70</v>
      </c>
      <c r="T6" s="32">
        <f t="shared" si="1"/>
        <v>0.25875291375291376</v>
      </c>
      <c r="U6" s="33">
        <f t="shared" si="2"/>
        <v>1.345003885003885</v>
      </c>
      <c r="V6" s="34">
        <f t="shared" si="3"/>
        <v>28.345003885003884</v>
      </c>
      <c r="W6" s="12" t="s">
        <v>43</v>
      </c>
      <c r="X6" s="10" t="s">
        <v>71</v>
      </c>
      <c r="Y6" s="9">
        <v>999045</v>
      </c>
      <c r="Z6" s="9">
        <v>0</v>
      </c>
      <c r="AA6" s="9">
        <v>699331</v>
      </c>
      <c r="AB6" s="9">
        <v>699331</v>
      </c>
      <c r="AC6" s="9">
        <v>299714</v>
      </c>
      <c r="AD6" s="30" t="s">
        <v>95</v>
      </c>
      <c r="AE6" s="30" t="s">
        <v>96</v>
      </c>
      <c r="AF6" s="36">
        <f t="shared" si="4"/>
        <v>0.69999949952204354</v>
      </c>
      <c r="AG6" s="39">
        <f t="shared" ref="AG6:AG24" si="6">AB6</f>
        <v>699331</v>
      </c>
      <c r="AH6" s="36">
        <f t="shared" si="5"/>
        <v>0.69999949952204354</v>
      </c>
      <c r="AI6" s="5" t="s">
        <v>47</v>
      </c>
    </row>
    <row r="7" spans="1:35" ht="12.75" customHeight="1" x14ac:dyDescent="0.2">
      <c r="A7" s="14">
        <v>5</v>
      </c>
      <c r="B7" s="10" t="s">
        <v>301</v>
      </c>
      <c r="C7" s="10">
        <v>86892</v>
      </c>
      <c r="D7" s="10">
        <v>12</v>
      </c>
      <c r="E7" s="28" t="s">
        <v>302</v>
      </c>
      <c r="F7" s="29" t="s">
        <v>303</v>
      </c>
      <c r="G7" s="28" t="s">
        <v>304</v>
      </c>
      <c r="H7" s="6" t="s">
        <v>305</v>
      </c>
      <c r="I7" s="27">
        <v>362</v>
      </c>
      <c r="J7" s="29" t="s">
        <v>147</v>
      </c>
      <c r="K7" s="30" t="s">
        <v>57</v>
      </c>
      <c r="L7" s="31">
        <v>8.3879999999999999</v>
      </c>
      <c r="M7" s="27">
        <v>545</v>
      </c>
      <c r="N7" s="27">
        <f t="shared" si="0"/>
        <v>774.3119266055046</v>
      </c>
      <c r="O7" s="10"/>
      <c r="P7" s="11">
        <v>1</v>
      </c>
      <c r="Q7" s="10" t="s">
        <v>41</v>
      </c>
      <c r="R7" s="10" t="s">
        <v>70</v>
      </c>
      <c r="S7" s="10" t="s">
        <v>43</v>
      </c>
      <c r="T7" s="32">
        <f t="shared" si="1"/>
        <v>5.0309966618979497E-2</v>
      </c>
      <c r="U7" s="33">
        <f t="shared" si="2"/>
        <v>1.0670799554919728</v>
      </c>
      <c r="V7" s="34">
        <f t="shared" si="3"/>
        <v>24.067079955491973</v>
      </c>
      <c r="W7" s="12" t="s">
        <v>43</v>
      </c>
      <c r="X7" s="10" t="s">
        <v>71</v>
      </c>
      <c r="Y7" s="9">
        <v>422000</v>
      </c>
      <c r="Z7" s="9">
        <v>0</v>
      </c>
      <c r="AA7" s="9">
        <v>295000</v>
      </c>
      <c r="AB7" s="9">
        <v>295000</v>
      </c>
      <c r="AC7" s="9">
        <v>127000</v>
      </c>
      <c r="AD7" s="30" t="s">
        <v>306</v>
      </c>
      <c r="AE7" s="30" t="s">
        <v>307</v>
      </c>
      <c r="AF7" s="36">
        <f t="shared" si="4"/>
        <v>0.69905213270142175</v>
      </c>
      <c r="AG7" s="39">
        <f t="shared" si="6"/>
        <v>295000</v>
      </c>
      <c r="AH7" s="36">
        <f t="shared" si="5"/>
        <v>0.69905213270142175</v>
      </c>
      <c r="AI7" s="5" t="s">
        <v>47</v>
      </c>
    </row>
    <row r="8" spans="1:35" ht="12.75" customHeight="1" x14ac:dyDescent="0.2">
      <c r="A8" s="27">
        <v>6</v>
      </c>
      <c r="B8" s="10" t="s">
        <v>150</v>
      </c>
      <c r="C8" s="10">
        <v>88302</v>
      </c>
      <c r="D8" s="10">
        <v>14</v>
      </c>
      <c r="E8" s="28" t="s">
        <v>151</v>
      </c>
      <c r="F8" s="29" t="s">
        <v>152</v>
      </c>
      <c r="G8" s="28" t="s">
        <v>145</v>
      </c>
      <c r="H8" s="6" t="s">
        <v>146</v>
      </c>
      <c r="I8" s="27">
        <v>143</v>
      </c>
      <c r="J8" s="29" t="s">
        <v>147</v>
      </c>
      <c r="K8" s="30" t="s">
        <v>57</v>
      </c>
      <c r="L8" s="31">
        <v>1.81</v>
      </c>
      <c r="M8" s="27">
        <v>245</v>
      </c>
      <c r="N8" s="27">
        <f t="shared" si="0"/>
        <v>4189.9020408163269</v>
      </c>
      <c r="O8" s="10"/>
      <c r="P8" s="11">
        <v>1</v>
      </c>
      <c r="Q8" s="10" t="s">
        <v>41</v>
      </c>
      <c r="R8" s="10" t="s">
        <v>70</v>
      </c>
      <c r="S8" s="10" t="s">
        <v>70</v>
      </c>
      <c r="T8" s="32">
        <f t="shared" si="1"/>
        <v>0.56714143646408843</v>
      </c>
      <c r="U8" s="33">
        <f t="shared" si="2"/>
        <v>1.7561885819521179</v>
      </c>
      <c r="V8" s="34">
        <f t="shared" si="3"/>
        <v>28.756188581952117</v>
      </c>
      <c r="W8" s="12" t="s">
        <v>43</v>
      </c>
      <c r="X8" s="10" t="s">
        <v>71</v>
      </c>
      <c r="Y8" s="9">
        <v>1026526</v>
      </c>
      <c r="Z8" s="9">
        <v>0</v>
      </c>
      <c r="AA8" s="9">
        <v>718568</v>
      </c>
      <c r="AB8" s="9">
        <v>718568</v>
      </c>
      <c r="AC8" s="9">
        <v>307958</v>
      </c>
      <c r="AD8" s="30" t="s">
        <v>148</v>
      </c>
      <c r="AE8" s="30" t="s">
        <v>149</v>
      </c>
      <c r="AF8" s="36">
        <f t="shared" si="4"/>
        <v>0.69999980516811067</v>
      </c>
      <c r="AG8" s="39">
        <f t="shared" si="6"/>
        <v>718568</v>
      </c>
      <c r="AH8" s="36">
        <f t="shared" si="5"/>
        <v>0.69999980516811067</v>
      </c>
      <c r="AI8" s="5" t="s">
        <v>47</v>
      </c>
    </row>
    <row r="9" spans="1:35" ht="12.75" customHeight="1" x14ac:dyDescent="0.2">
      <c r="A9" s="27">
        <v>7</v>
      </c>
      <c r="B9" s="10" t="s">
        <v>142</v>
      </c>
      <c r="C9" s="10">
        <v>88303</v>
      </c>
      <c r="D9" s="10">
        <v>14</v>
      </c>
      <c r="E9" s="28" t="s">
        <v>143</v>
      </c>
      <c r="F9" s="29" t="s">
        <v>144</v>
      </c>
      <c r="G9" s="28" t="s">
        <v>145</v>
      </c>
      <c r="H9" s="6" t="s">
        <v>146</v>
      </c>
      <c r="I9" s="27">
        <v>143</v>
      </c>
      <c r="J9" s="29" t="s">
        <v>147</v>
      </c>
      <c r="K9" s="30" t="s">
        <v>57</v>
      </c>
      <c r="L9" s="31">
        <v>1.81</v>
      </c>
      <c r="M9" s="27">
        <v>684</v>
      </c>
      <c r="N9" s="27">
        <f t="shared" si="0"/>
        <v>2588.6301169590643</v>
      </c>
      <c r="O9" s="10"/>
      <c r="P9" s="11">
        <v>1</v>
      </c>
      <c r="Q9" s="10" t="s">
        <v>41</v>
      </c>
      <c r="R9" s="10" t="s">
        <v>70</v>
      </c>
      <c r="S9" s="10" t="s">
        <v>70</v>
      </c>
      <c r="T9" s="32">
        <f t="shared" si="1"/>
        <v>0.97824475138121547</v>
      </c>
      <c r="U9" s="33">
        <f t="shared" si="2"/>
        <v>2.3043263351749541</v>
      </c>
      <c r="V9" s="34">
        <f t="shared" si="3"/>
        <v>29.304326335174956</v>
      </c>
      <c r="W9" s="12" t="s">
        <v>43</v>
      </c>
      <c r="X9" s="10" t="s">
        <v>71</v>
      </c>
      <c r="Y9" s="9">
        <v>1770623</v>
      </c>
      <c r="Z9" s="9">
        <v>0</v>
      </c>
      <c r="AA9" s="9">
        <v>1239436</v>
      </c>
      <c r="AB9" s="9">
        <v>1239436</v>
      </c>
      <c r="AC9" s="9">
        <v>531187</v>
      </c>
      <c r="AD9" s="30" t="s">
        <v>148</v>
      </c>
      <c r="AE9" s="30" t="s">
        <v>149</v>
      </c>
      <c r="AF9" s="36">
        <f t="shared" si="4"/>
        <v>0.69999994352270356</v>
      </c>
      <c r="AG9" s="39">
        <f t="shared" si="6"/>
        <v>1239436</v>
      </c>
      <c r="AH9" s="36">
        <f t="shared" si="5"/>
        <v>0.69999994352270356</v>
      </c>
      <c r="AI9" s="5" t="s">
        <v>47</v>
      </c>
    </row>
    <row r="10" spans="1:35" ht="12.75" customHeight="1" x14ac:dyDescent="0.2">
      <c r="A10" s="27">
        <v>8</v>
      </c>
      <c r="B10" s="10" t="s">
        <v>318</v>
      </c>
      <c r="C10" s="10">
        <v>88423</v>
      </c>
      <c r="D10" s="10">
        <v>13</v>
      </c>
      <c r="E10" s="28" t="s">
        <v>319</v>
      </c>
      <c r="F10" s="29" t="s">
        <v>320</v>
      </c>
      <c r="G10" s="28" t="s">
        <v>321</v>
      </c>
      <c r="H10" s="6" t="s">
        <v>322</v>
      </c>
      <c r="I10" s="27">
        <v>507</v>
      </c>
      <c r="J10" s="29" t="s">
        <v>147</v>
      </c>
      <c r="K10" s="30" t="s">
        <v>57</v>
      </c>
      <c r="L10" s="31">
        <v>15.481999999999999</v>
      </c>
      <c r="M10" s="27">
        <v>2386</v>
      </c>
      <c r="N10" s="27">
        <f t="shared" si="0"/>
        <v>1504.5590947191954</v>
      </c>
      <c r="O10" s="10"/>
      <c r="P10" s="11">
        <v>1</v>
      </c>
      <c r="Q10" s="10" t="s">
        <v>41</v>
      </c>
      <c r="R10" s="10" t="s">
        <v>43</v>
      </c>
      <c r="S10" s="10" t="s">
        <v>70</v>
      </c>
      <c r="T10" s="32">
        <f t="shared" si="1"/>
        <v>0.23187430564526548</v>
      </c>
      <c r="U10" s="33">
        <f t="shared" si="2"/>
        <v>1.3091657408603541</v>
      </c>
      <c r="V10" s="34">
        <f t="shared" si="3"/>
        <v>23.309165740860355</v>
      </c>
      <c r="W10" s="12" t="s">
        <v>43</v>
      </c>
      <c r="X10" s="10" t="s">
        <v>71</v>
      </c>
      <c r="Y10" s="9">
        <v>3589878</v>
      </c>
      <c r="Z10" s="9">
        <v>0</v>
      </c>
      <c r="AA10" s="9">
        <v>2512914</v>
      </c>
      <c r="AB10" s="9">
        <v>2512914</v>
      </c>
      <c r="AC10" s="9">
        <v>1076964</v>
      </c>
      <c r="AD10" s="30" t="s">
        <v>95</v>
      </c>
      <c r="AE10" s="30" t="s">
        <v>96</v>
      </c>
      <c r="AF10" s="36">
        <f t="shared" si="4"/>
        <v>0.69999983286340095</v>
      </c>
      <c r="AG10" s="39">
        <f t="shared" si="6"/>
        <v>2512914</v>
      </c>
      <c r="AH10" s="36">
        <f t="shared" si="5"/>
        <v>0.69999983286340095</v>
      </c>
      <c r="AI10" s="5" t="s">
        <v>47</v>
      </c>
    </row>
    <row r="11" spans="1:35" ht="12.75" customHeight="1" x14ac:dyDescent="0.2">
      <c r="A11" s="14">
        <v>9</v>
      </c>
      <c r="B11" s="10" t="s">
        <v>330</v>
      </c>
      <c r="C11" s="10">
        <v>88022</v>
      </c>
      <c r="D11" s="10">
        <v>12</v>
      </c>
      <c r="E11" s="28" t="s">
        <v>331</v>
      </c>
      <c r="F11" s="29" t="s">
        <v>332</v>
      </c>
      <c r="G11" s="28" t="s">
        <v>333</v>
      </c>
      <c r="H11" s="6" t="s">
        <v>334</v>
      </c>
      <c r="I11" s="27">
        <v>846</v>
      </c>
      <c r="J11" s="29" t="s">
        <v>56</v>
      </c>
      <c r="K11" s="30" t="s">
        <v>57</v>
      </c>
      <c r="L11" s="31">
        <v>12.851000000000001</v>
      </c>
      <c r="M11" s="27">
        <v>1401</v>
      </c>
      <c r="N11" s="27">
        <f t="shared" si="0"/>
        <v>1368.6809421841542</v>
      </c>
      <c r="O11" s="10"/>
      <c r="P11" s="11">
        <v>1</v>
      </c>
      <c r="Q11" s="10" t="s">
        <v>41</v>
      </c>
      <c r="R11" s="10" t="s">
        <v>43</v>
      </c>
      <c r="S11" s="10" t="s">
        <v>70</v>
      </c>
      <c r="T11" s="32">
        <f t="shared" si="1"/>
        <v>0.14921189012528208</v>
      </c>
      <c r="U11" s="33">
        <f t="shared" si="2"/>
        <v>1.1989491868337094</v>
      </c>
      <c r="V11" s="34">
        <f t="shared" si="3"/>
        <v>23.198949186833708</v>
      </c>
      <c r="W11" s="12" t="s">
        <v>43</v>
      </c>
      <c r="X11" s="10" t="s">
        <v>71</v>
      </c>
      <c r="Y11" s="9">
        <v>1917522</v>
      </c>
      <c r="Z11" s="9">
        <v>0</v>
      </c>
      <c r="AA11" s="9">
        <v>1342265</v>
      </c>
      <c r="AB11" s="9">
        <v>1342265</v>
      </c>
      <c r="AC11" s="9">
        <v>575257</v>
      </c>
      <c r="AD11" s="30" t="s">
        <v>95</v>
      </c>
      <c r="AE11" s="30" t="s">
        <v>96</v>
      </c>
      <c r="AF11" s="36">
        <f t="shared" si="4"/>
        <v>0.69999979139743895</v>
      </c>
      <c r="AG11" s="39">
        <f t="shared" si="6"/>
        <v>1342265</v>
      </c>
      <c r="AH11" s="36">
        <f t="shared" si="5"/>
        <v>0.69999979139743895</v>
      </c>
      <c r="AI11" s="5" t="s">
        <v>47</v>
      </c>
    </row>
    <row r="12" spans="1:35" ht="12.75" customHeight="1" x14ac:dyDescent="0.2">
      <c r="A12" s="27">
        <v>10</v>
      </c>
      <c r="B12" s="10" t="s">
        <v>124</v>
      </c>
      <c r="C12" s="10">
        <v>87040</v>
      </c>
      <c r="D12" s="10">
        <v>12</v>
      </c>
      <c r="E12" s="28" t="s">
        <v>125</v>
      </c>
      <c r="F12" s="29" t="s">
        <v>126</v>
      </c>
      <c r="G12" s="28" t="s">
        <v>127</v>
      </c>
      <c r="H12" s="6" t="s">
        <v>128</v>
      </c>
      <c r="I12" s="27">
        <v>483</v>
      </c>
      <c r="J12" s="29" t="s">
        <v>56</v>
      </c>
      <c r="K12" s="30" t="s">
        <v>57</v>
      </c>
      <c r="L12" s="31">
        <v>11.377000000000001</v>
      </c>
      <c r="M12" s="27"/>
      <c r="N12" s="27"/>
      <c r="O12" s="10"/>
      <c r="P12" s="11">
        <v>1</v>
      </c>
      <c r="Q12" s="10" t="s">
        <v>41</v>
      </c>
      <c r="R12" s="10" t="s">
        <v>42</v>
      </c>
      <c r="S12" s="10" t="s">
        <v>70</v>
      </c>
      <c r="T12" s="32">
        <f t="shared" si="1"/>
        <v>4.5482025138437195E-2</v>
      </c>
      <c r="U12" s="33">
        <f t="shared" si="2"/>
        <v>1.0606427001845828</v>
      </c>
      <c r="V12" s="34">
        <f t="shared" si="3"/>
        <v>33.06064270018458</v>
      </c>
      <c r="W12" s="12" t="s">
        <v>43</v>
      </c>
      <c r="X12" s="10" t="s">
        <v>71</v>
      </c>
      <c r="Y12" s="9">
        <v>517449</v>
      </c>
      <c r="Z12" s="9">
        <v>0</v>
      </c>
      <c r="AA12" s="9">
        <v>362214</v>
      </c>
      <c r="AB12" s="9">
        <v>362214</v>
      </c>
      <c r="AC12" s="9">
        <v>155235</v>
      </c>
      <c r="AD12" s="30" t="s">
        <v>119</v>
      </c>
      <c r="AE12" s="30" t="s">
        <v>120</v>
      </c>
      <c r="AF12" s="36">
        <f t="shared" si="4"/>
        <v>0.69999942023271855</v>
      </c>
      <c r="AG12" s="39">
        <f t="shared" si="6"/>
        <v>362214</v>
      </c>
      <c r="AH12" s="36">
        <f t="shared" si="5"/>
        <v>0.69999942023271855</v>
      </c>
      <c r="AI12" s="5" t="s">
        <v>47</v>
      </c>
    </row>
    <row r="13" spans="1:35" ht="12.75" customHeight="1" x14ac:dyDescent="0.2">
      <c r="A13" s="27">
        <v>11</v>
      </c>
      <c r="B13" s="10" t="s">
        <v>114</v>
      </c>
      <c r="C13" s="10">
        <v>85342</v>
      </c>
      <c r="D13" s="10">
        <v>11</v>
      </c>
      <c r="E13" s="28" t="s">
        <v>115</v>
      </c>
      <c r="F13" s="29" t="s">
        <v>116</v>
      </c>
      <c r="G13" s="28" t="s">
        <v>117</v>
      </c>
      <c r="H13" s="6" t="s">
        <v>118</v>
      </c>
      <c r="I13" s="27">
        <v>170</v>
      </c>
      <c r="J13" s="29" t="s">
        <v>56</v>
      </c>
      <c r="K13" s="30" t="s">
        <v>57</v>
      </c>
      <c r="L13" s="31">
        <v>2.85</v>
      </c>
      <c r="M13" s="27">
        <v>114</v>
      </c>
      <c r="N13" s="27">
        <f>Y13/M13</f>
        <v>2915.1140350877195</v>
      </c>
      <c r="O13" s="10"/>
      <c r="P13" s="11">
        <v>1</v>
      </c>
      <c r="Q13" s="10" t="s">
        <v>41</v>
      </c>
      <c r="R13" s="10" t="s">
        <v>42</v>
      </c>
      <c r="S13" s="10" t="s">
        <v>70</v>
      </c>
      <c r="T13" s="32">
        <f t="shared" si="1"/>
        <v>0.11660456140350878</v>
      </c>
      <c r="U13" s="33">
        <f t="shared" si="2"/>
        <v>1.1554727485380116</v>
      </c>
      <c r="V13" s="34">
        <f t="shared" si="3"/>
        <v>33.15547274853801</v>
      </c>
      <c r="W13" s="12" t="s">
        <v>43</v>
      </c>
      <c r="X13" s="10" t="s">
        <v>71</v>
      </c>
      <c r="Y13" s="9">
        <v>332323</v>
      </c>
      <c r="Z13" s="9">
        <v>0</v>
      </c>
      <c r="AA13" s="9">
        <v>232626</v>
      </c>
      <c r="AB13" s="9">
        <v>232626</v>
      </c>
      <c r="AC13" s="9">
        <v>99697</v>
      </c>
      <c r="AD13" s="30" t="s">
        <v>119</v>
      </c>
      <c r="AE13" s="30" t="s">
        <v>120</v>
      </c>
      <c r="AF13" s="36">
        <f t="shared" si="4"/>
        <v>0.69999969908793558</v>
      </c>
      <c r="AG13" s="39">
        <f t="shared" si="6"/>
        <v>232626</v>
      </c>
      <c r="AH13" s="36">
        <f t="shared" si="5"/>
        <v>0.69999969908793558</v>
      </c>
      <c r="AI13" s="5" t="s">
        <v>47</v>
      </c>
    </row>
    <row r="14" spans="1:35" ht="12.75" customHeight="1" x14ac:dyDescent="0.2">
      <c r="A14" s="27">
        <v>12</v>
      </c>
      <c r="B14" s="10" t="s">
        <v>286</v>
      </c>
      <c r="C14" s="10">
        <v>86826</v>
      </c>
      <c r="D14" s="10">
        <v>24</v>
      </c>
      <c r="E14" s="28" t="s">
        <v>287</v>
      </c>
      <c r="F14" s="29" t="s">
        <v>288</v>
      </c>
      <c r="G14" s="28" t="s">
        <v>289</v>
      </c>
      <c r="H14" s="6" t="s">
        <v>290</v>
      </c>
      <c r="I14" s="27">
        <v>649</v>
      </c>
      <c r="J14" s="29" t="s">
        <v>56</v>
      </c>
      <c r="K14" s="30" t="s">
        <v>57</v>
      </c>
      <c r="L14" s="31">
        <v>9.7569999999999997</v>
      </c>
      <c r="M14" s="27">
        <v>2100</v>
      </c>
      <c r="N14" s="27">
        <f>Y14/M14</f>
        <v>1411.7376190476191</v>
      </c>
      <c r="O14" s="10"/>
      <c r="P14" s="11">
        <v>1</v>
      </c>
      <c r="Q14" s="10" t="s">
        <v>41</v>
      </c>
      <c r="R14" s="10" t="s">
        <v>70</v>
      </c>
      <c r="S14" s="10" t="s">
        <v>43</v>
      </c>
      <c r="T14" s="32">
        <f t="shared" si="1"/>
        <v>0.30384841652147176</v>
      </c>
      <c r="U14" s="33">
        <f t="shared" si="2"/>
        <v>1.4051312220286289</v>
      </c>
      <c r="V14" s="34">
        <f t="shared" si="3"/>
        <v>24.405131222028629</v>
      </c>
      <c r="W14" s="12" t="s">
        <v>43</v>
      </c>
      <c r="X14" s="10" t="s">
        <v>71</v>
      </c>
      <c r="Y14" s="9">
        <v>2964649</v>
      </c>
      <c r="Z14" s="9">
        <v>0</v>
      </c>
      <c r="AA14" s="9">
        <v>2075254</v>
      </c>
      <c r="AB14" s="9">
        <v>2075254</v>
      </c>
      <c r="AC14" s="9">
        <v>889395</v>
      </c>
      <c r="AD14" s="30" t="s">
        <v>291</v>
      </c>
      <c r="AE14" s="30" t="s">
        <v>292</v>
      </c>
      <c r="AF14" s="36">
        <f t="shared" si="4"/>
        <v>0.69999989880758229</v>
      </c>
      <c r="AG14" s="39">
        <f t="shared" si="6"/>
        <v>2075254</v>
      </c>
      <c r="AH14" s="36">
        <f t="shared" si="5"/>
        <v>0.69999989880758229</v>
      </c>
      <c r="AI14" s="5" t="s">
        <v>47</v>
      </c>
    </row>
    <row r="15" spans="1:35" ht="12.75" customHeight="1" x14ac:dyDescent="0.2">
      <c r="A15" s="14">
        <v>13</v>
      </c>
      <c r="B15" s="10" t="s">
        <v>51</v>
      </c>
      <c r="C15" s="10">
        <v>87538</v>
      </c>
      <c r="D15" s="10">
        <v>18</v>
      </c>
      <c r="E15" s="28" t="s">
        <v>52</v>
      </c>
      <c r="F15" s="29" t="s">
        <v>53</v>
      </c>
      <c r="G15" s="28" t="s">
        <v>54</v>
      </c>
      <c r="H15" s="6" t="s">
        <v>55</v>
      </c>
      <c r="I15" s="27">
        <v>240</v>
      </c>
      <c r="J15" s="29" t="s">
        <v>56</v>
      </c>
      <c r="K15" s="30" t="s">
        <v>57</v>
      </c>
      <c r="L15" s="31">
        <v>3.63</v>
      </c>
      <c r="M15" s="27">
        <v>124</v>
      </c>
      <c r="N15" s="27">
        <f>Y15/M15</f>
        <v>14220.879032258064</v>
      </c>
      <c r="O15" s="10"/>
      <c r="P15" s="11"/>
      <c r="Q15" s="10" t="s">
        <v>41</v>
      </c>
      <c r="R15" s="10" t="s">
        <v>58</v>
      </c>
      <c r="S15" s="10" t="s">
        <v>43</v>
      </c>
      <c r="T15" s="32">
        <f t="shared" si="1"/>
        <v>0.48578209366391184</v>
      </c>
      <c r="U15" s="33">
        <f t="shared" si="2"/>
        <v>1.6477094582185492</v>
      </c>
      <c r="V15" s="34">
        <f t="shared" si="3"/>
        <v>34.64770945821855</v>
      </c>
      <c r="W15" s="12" t="s">
        <v>43</v>
      </c>
      <c r="X15" s="10" t="s">
        <v>59</v>
      </c>
      <c r="Y15" s="9">
        <v>1763389</v>
      </c>
      <c r="Z15" s="9">
        <v>1104273</v>
      </c>
      <c r="AA15" s="9">
        <v>130099</v>
      </c>
      <c r="AB15" s="9">
        <v>1234372</v>
      </c>
      <c r="AC15" s="9">
        <v>529017</v>
      </c>
      <c r="AD15" s="30" t="s">
        <v>60</v>
      </c>
      <c r="AE15" s="30" t="s">
        <v>61</v>
      </c>
      <c r="AF15" s="36">
        <f t="shared" si="4"/>
        <v>0.69999982987304554</v>
      </c>
      <c r="AG15" s="39">
        <f t="shared" si="6"/>
        <v>1234372</v>
      </c>
      <c r="AH15" s="36">
        <f t="shared" si="5"/>
        <v>0.69999982987304554</v>
      </c>
      <c r="AI15" s="5" t="s">
        <v>47</v>
      </c>
    </row>
    <row r="16" spans="1:35" ht="12.75" customHeight="1" x14ac:dyDescent="0.2">
      <c r="A16" s="27">
        <v>14</v>
      </c>
      <c r="B16" s="10" t="s">
        <v>90</v>
      </c>
      <c r="C16" s="10">
        <v>88420</v>
      </c>
      <c r="D16" s="10">
        <v>14</v>
      </c>
      <c r="E16" s="28" t="s">
        <v>91</v>
      </c>
      <c r="F16" s="29" t="s">
        <v>92</v>
      </c>
      <c r="G16" s="28" t="s">
        <v>93</v>
      </c>
      <c r="H16" s="6" t="s">
        <v>94</v>
      </c>
      <c r="I16" s="27">
        <v>542</v>
      </c>
      <c r="J16" s="29" t="s">
        <v>56</v>
      </c>
      <c r="K16" s="30" t="s">
        <v>57</v>
      </c>
      <c r="L16" s="31">
        <v>7.1319999999999997</v>
      </c>
      <c r="M16" s="27"/>
      <c r="N16" s="27"/>
      <c r="O16" s="10"/>
      <c r="P16" s="11"/>
      <c r="Q16" s="10" t="s">
        <v>41</v>
      </c>
      <c r="R16" s="10" t="s">
        <v>42</v>
      </c>
      <c r="S16" s="10" t="s">
        <v>70</v>
      </c>
      <c r="T16" s="32">
        <f t="shared" si="1"/>
        <v>0.38628028603477288</v>
      </c>
      <c r="U16" s="33">
        <f t="shared" si="2"/>
        <v>1.5150403813796971</v>
      </c>
      <c r="V16" s="34">
        <f t="shared" si="3"/>
        <v>33.515040381379698</v>
      </c>
      <c r="W16" s="12" t="s">
        <v>43</v>
      </c>
      <c r="X16" s="10" t="s">
        <v>71</v>
      </c>
      <c r="Y16" s="9">
        <v>2754951</v>
      </c>
      <c r="Z16" s="9">
        <v>0</v>
      </c>
      <c r="AA16" s="9">
        <v>1928465</v>
      </c>
      <c r="AB16" s="9">
        <v>1928465</v>
      </c>
      <c r="AC16" s="9">
        <v>826486</v>
      </c>
      <c r="AD16" s="30" t="s">
        <v>95</v>
      </c>
      <c r="AE16" s="30" t="s">
        <v>96</v>
      </c>
      <c r="AF16" s="36">
        <f t="shared" si="4"/>
        <v>0.69999974591199621</v>
      </c>
      <c r="AG16" s="39">
        <f t="shared" si="6"/>
        <v>1928465</v>
      </c>
      <c r="AH16" s="36">
        <f t="shared" si="5"/>
        <v>0.69999974591199621</v>
      </c>
      <c r="AI16" s="5" t="s">
        <v>47</v>
      </c>
    </row>
    <row r="17" spans="1:35" ht="12.75" customHeight="1" x14ac:dyDescent="0.2">
      <c r="A17" s="27">
        <v>15</v>
      </c>
      <c r="B17" s="10" t="s">
        <v>82</v>
      </c>
      <c r="C17" s="10">
        <v>87666</v>
      </c>
      <c r="D17" s="10">
        <v>25</v>
      </c>
      <c r="E17" s="28" t="s">
        <v>83</v>
      </c>
      <c r="F17" s="29" t="s">
        <v>84</v>
      </c>
      <c r="G17" s="28" t="s">
        <v>85</v>
      </c>
      <c r="H17" s="6" t="s">
        <v>86</v>
      </c>
      <c r="I17" s="27">
        <v>367</v>
      </c>
      <c r="J17" s="29" t="s">
        <v>87</v>
      </c>
      <c r="K17" s="30" t="s">
        <v>57</v>
      </c>
      <c r="L17" s="31">
        <v>6.9429999999999996</v>
      </c>
      <c r="M17" s="27">
        <v>1176</v>
      </c>
      <c r="N17" s="27">
        <f>Y17/M17</f>
        <v>2429.9744897959185</v>
      </c>
      <c r="O17" s="10"/>
      <c r="P17" s="11">
        <v>1</v>
      </c>
      <c r="Q17" s="10" t="s">
        <v>41</v>
      </c>
      <c r="R17" s="10" t="s">
        <v>42</v>
      </c>
      <c r="S17" s="10" t="s">
        <v>70</v>
      </c>
      <c r="T17" s="32">
        <f t="shared" si="1"/>
        <v>0.41158721013970906</v>
      </c>
      <c r="U17" s="33">
        <f t="shared" si="2"/>
        <v>1.5487829468529455</v>
      </c>
      <c r="V17" s="34">
        <f t="shared" si="3"/>
        <v>33.548782946852945</v>
      </c>
      <c r="W17" s="12" t="s">
        <v>43</v>
      </c>
      <c r="X17" s="10" t="s">
        <v>71</v>
      </c>
      <c r="Y17" s="9">
        <v>2857650</v>
      </c>
      <c r="Z17" s="9">
        <v>0</v>
      </c>
      <c r="AA17" s="9">
        <v>2000355</v>
      </c>
      <c r="AB17" s="9">
        <v>2000355</v>
      </c>
      <c r="AC17" s="9">
        <v>857295</v>
      </c>
      <c r="AD17" s="30" t="s">
        <v>88</v>
      </c>
      <c r="AE17" s="30" t="s">
        <v>89</v>
      </c>
      <c r="AF17" s="36">
        <f t="shared" si="4"/>
        <v>0.7</v>
      </c>
      <c r="AG17" s="39">
        <f t="shared" si="6"/>
        <v>2000355</v>
      </c>
      <c r="AH17" s="36">
        <f t="shared" si="5"/>
        <v>0.7</v>
      </c>
      <c r="AI17" s="5" t="s">
        <v>47</v>
      </c>
    </row>
    <row r="18" spans="1:35" ht="12.75" customHeight="1" x14ac:dyDescent="0.2">
      <c r="A18" s="27">
        <v>16</v>
      </c>
      <c r="B18" s="10" t="s">
        <v>121</v>
      </c>
      <c r="C18" s="10">
        <v>88019</v>
      </c>
      <c r="D18" s="10">
        <v>18</v>
      </c>
      <c r="E18" s="28" t="s">
        <v>122</v>
      </c>
      <c r="F18" s="29" t="s">
        <v>123</v>
      </c>
      <c r="G18" s="28" t="s">
        <v>85</v>
      </c>
      <c r="H18" s="6" t="s">
        <v>86</v>
      </c>
      <c r="I18" s="27">
        <v>367</v>
      </c>
      <c r="J18" s="29" t="s">
        <v>87</v>
      </c>
      <c r="K18" s="30" t="s">
        <v>57</v>
      </c>
      <c r="L18" s="31">
        <v>6.9429999999999996</v>
      </c>
      <c r="M18" s="27">
        <v>303</v>
      </c>
      <c r="N18" s="27">
        <f>Y18/M18</f>
        <v>1703.5049504950496</v>
      </c>
      <c r="O18" s="10"/>
      <c r="P18" s="11">
        <v>1</v>
      </c>
      <c r="Q18" s="10" t="s">
        <v>41</v>
      </c>
      <c r="R18" s="10" t="s">
        <v>42</v>
      </c>
      <c r="S18" s="10" t="s">
        <v>70</v>
      </c>
      <c r="T18" s="32">
        <f t="shared" si="1"/>
        <v>7.4342791300590516E-2</v>
      </c>
      <c r="U18" s="33">
        <f t="shared" si="2"/>
        <v>1.0991237217341208</v>
      </c>
      <c r="V18" s="34">
        <f t="shared" si="3"/>
        <v>33.099123721734124</v>
      </c>
      <c r="W18" s="12" t="s">
        <v>43</v>
      </c>
      <c r="X18" s="10" t="s">
        <v>71</v>
      </c>
      <c r="Y18" s="9">
        <v>516162</v>
      </c>
      <c r="Z18" s="9">
        <v>0</v>
      </c>
      <c r="AA18" s="9">
        <v>361313</v>
      </c>
      <c r="AB18" s="9">
        <v>361313</v>
      </c>
      <c r="AC18" s="9">
        <v>154849</v>
      </c>
      <c r="AD18" s="30" t="s">
        <v>88</v>
      </c>
      <c r="AE18" s="30" t="s">
        <v>89</v>
      </c>
      <c r="AF18" s="36">
        <f t="shared" si="4"/>
        <v>0.69999922504949996</v>
      </c>
      <c r="AG18" s="39">
        <f t="shared" si="6"/>
        <v>361313</v>
      </c>
      <c r="AH18" s="36">
        <f t="shared" si="5"/>
        <v>0.69999922504949996</v>
      </c>
      <c r="AI18" s="5" t="s">
        <v>47</v>
      </c>
    </row>
    <row r="19" spans="1:35" ht="12.75" customHeight="1" x14ac:dyDescent="0.2">
      <c r="A19" s="14">
        <v>17</v>
      </c>
      <c r="B19" s="10" t="s">
        <v>265</v>
      </c>
      <c r="C19" s="10">
        <v>87663</v>
      </c>
      <c r="D19" s="10">
        <v>13</v>
      </c>
      <c r="E19" s="28" t="s">
        <v>266</v>
      </c>
      <c r="F19" s="29" t="s">
        <v>267</v>
      </c>
      <c r="G19" s="28" t="s">
        <v>268</v>
      </c>
      <c r="H19" s="6" t="s">
        <v>269</v>
      </c>
      <c r="I19" s="27">
        <v>999</v>
      </c>
      <c r="J19" s="29" t="s">
        <v>270</v>
      </c>
      <c r="K19" s="30" t="s">
        <v>271</v>
      </c>
      <c r="L19" s="31">
        <v>17.7</v>
      </c>
      <c r="M19" s="27">
        <v>1706</v>
      </c>
      <c r="N19" s="27">
        <f>Y19/M19</f>
        <v>364.77315357561548</v>
      </c>
      <c r="O19" s="10" t="s">
        <v>272</v>
      </c>
      <c r="P19" s="11">
        <v>1</v>
      </c>
      <c r="Q19" s="10" t="s">
        <v>41</v>
      </c>
      <c r="R19" s="10" t="s">
        <v>70</v>
      </c>
      <c r="S19" s="10" t="s">
        <v>70</v>
      </c>
      <c r="T19" s="32">
        <f t="shared" si="1"/>
        <v>3.5158361581920906E-2</v>
      </c>
      <c r="U19" s="33">
        <f t="shared" si="2"/>
        <v>1.0468778154425613</v>
      </c>
      <c r="V19" s="34">
        <f t="shared" si="3"/>
        <v>28.04687781544256</v>
      </c>
      <c r="W19" s="12" t="s">
        <v>43</v>
      </c>
      <c r="X19" s="10" t="s">
        <v>71</v>
      </c>
      <c r="Y19" s="9">
        <v>622303</v>
      </c>
      <c r="Z19" s="9">
        <v>0</v>
      </c>
      <c r="AA19" s="9">
        <v>435612</v>
      </c>
      <c r="AB19" s="9">
        <v>435612</v>
      </c>
      <c r="AC19" s="9">
        <v>186691</v>
      </c>
      <c r="AD19" s="30" t="s">
        <v>88</v>
      </c>
      <c r="AE19" s="30" t="s">
        <v>89</v>
      </c>
      <c r="AF19" s="36">
        <f t="shared" si="4"/>
        <v>0.69999983930657572</v>
      </c>
      <c r="AG19" s="39">
        <f t="shared" si="6"/>
        <v>435612</v>
      </c>
      <c r="AH19" s="36">
        <f t="shared" si="5"/>
        <v>0.69999983930657572</v>
      </c>
      <c r="AI19" s="5" t="s">
        <v>47</v>
      </c>
    </row>
    <row r="20" spans="1:35" ht="12.75" customHeight="1" x14ac:dyDescent="0.2">
      <c r="A20" s="27">
        <v>18</v>
      </c>
      <c r="B20" s="10" t="s">
        <v>74</v>
      </c>
      <c r="C20" s="10">
        <v>85470</v>
      </c>
      <c r="D20" s="10">
        <v>15</v>
      </c>
      <c r="E20" s="28" t="s">
        <v>75</v>
      </c>
      <c r="F20" s="29" t="s">
        <v>76</v>
      </c>
      <c r="G20" s="28" t="s">
        <v>77</v>
      </c>
      <c r="H20" s="6" t="s">
        <v>78</v>
      </c>
      <c r="I20" s="27">
        <v>168</v>
      </c>
      <c r="J20" s="29" t="s">
        <v>67</v>
      </c>
      <c r="K20" s="30" t="s">
        <v>68</v>
      </c>
      <c r="L20" s="31">
        <v>4.0140000000000002</v>
      </c>
      <c r="M20" s="27">
        <v>595</v>
      </c>
      <c r="N20" s="27"/>
      <c r="O20" s="10" t="s">
        <v>79</v>
      </c>
      <c r="P20" s="11"/>
      <c r="Q20" s="10" t="s">
        <v>41</v>
      </c>
      <c r="R20" s="10" t="s">
        <v>42</v>
      </c>
      <c r="S20" s="10" t="s">
        <v>70</v>
      </c>
      <c r="T20" s="32">
        <f t="shared" si="1"/>
        <v>0.61865122072745382</v>
      </c>
      <c r="U20" s="33">
        <f t="shared" si="2"/>
        <v>1.8248682943032719</v>
      </c>
      <c r="V20" s="34">
        <f t="shared" si="3"/>
        <v>33.824868294303272</v>
      </c>
      <c r="W20" s="12" t="s">
        <v>43</v>
      </c>
      <c r="X20" s="10" t="s">
        <v>71</v>
      </c>
      <c r="Y20" s="9">
        <v>2483266</v>
      </c>
      <c r="Z20" s="9">
        <v>0</v>
      </c>
      <c r="AA20" s="9">
        <v>1738286</v>
      </c>
      <c r="AB20" s="9">
        <v>1738286</v>
      </c>
      <c r="AC20" s="9">
        <v>744980</v>
      </c>
      <c r="AD20" s="30" t="s">
        <v>80</v>
      </c>
      <c r="AE20" s="30" t="s">
        <v>81</v>
      </c>
      <c r="AF20" s="36">
        <f t="shared" si="4"/>
        <v>0.69999991946090345</v>
      </c>
      <c r="AG20" s="39">
        <f t="shared" si="6"/>
        <v>1738286</v>
      </c>
      <c r="AH20" s="36">
        <f t="shared" si="5"/>
        <v>0.69999991946090345</v>
      </c>
      <c r="AI20" s="5" t="s">
        <v>47</v>
      </c>
    </row>
    <row r="21" spans="1:35" ht="12.75" customHeight="1" x14ac:dyDescent="0.2">
      <c r="A21" s="27">
        <v>19</v>
      </c>
      <c r="B21" s="10" t="s">
        <v>202</v>
      </c>
      <c r="C21" s="10">
        <v>85476</v>
      </c>
      <c r="D21" s="10">
        <v>14</v>
      </c>
      <c r="E21" s="28" t="s">
        <v>203</v>
      </c>
      <c r="F21" s="29" t="s">
        <v>204</v>
      </c>
      <c r="G21" s="28" t="s">
        <v>205</v>
      </c>
      <c r="H21" s="6" t="s">
        <v>206</v>
      </c>
      <c r="I21" s="27">
        <v>370</v>
      </c>
      <c r="J21" s="29" t="s">
        <v>67</v>
      </c>
      <c r="K21" s="30" t="s">
        <v>68</v>
      </c>
      <c r="L21" s="31">
        <v>7.73</v>
      </c>
      <c r="M21" s="27">
        <v>865</v>
      </c>
      <c r="N21" s="27">
        <f>Y21/M21</f>
        <v>1800.2046242774566</v>
      </c>
      <c r="O21" s="10" t="s">
        <v>79</v>
      </c>
      <c r="P21" s="11">
        <v>1</v>
      </c>
      <c r="Q21" s="10" t="s">
        <v>41</v>
      </c>
      <c r="R21" s="10" t="s">
        <v>70</v>
      </c>
      <c r="S21" s="10" t="s">
        <v>70</v>
      </c>
      <c r="T21" s="32">
        <f t="shared" si="1"/>
        <v>0.20144592496765848</v>
      </c>
      <c r="U21" s="33">
        <f t="shared" si="2"/>
        <v>1.2685945666235448</v>
      </c>
      <c r="V21" s="34">
        <f t="shared" si="3"/>
        <v>28.268594566623545</v>
      </c>
      <c r="W21" s="12" t="s">
        <v>43</v>
      </c>
      <c r="X21" s="10" t="s">
        <v>71</v>
      </c>
      <c r="Y21" s="9">
        <v>1557177</v>
      </c>
      <c r="Z21" s="9">
        <v>0</v>
      </c>
      <c r="AA21" s="9">
        <v>1090023</v>
      </c>
      <c r="AB21" s="9">
        <v>1090023</v>
      </c>
      <c r="AC21" s="9">
        <v>467154</v>
      </c>
      <c r="AD21" s="30" t="s">
        <v>207</v>
      </c>
      <c r="AE21" s="30" t="s">
        <v>208</v>
      </c>
      <c r="AF21" s="36">
        <f t="shared" si="4"/>
        <v>0.6999994220310215</v>
      </c>
      <c r="AG21" s="39">
        <f t="shared" si="6"/>
        <v>1090023</v>
      </c>
      <c r="AH21" s="36">
        <f t="shared" si="5"/>
        <v>0.6999994220310215</v>
      </c>
      <c r="AI21" s="5" t="s">
        <v>47</v>
      </c>
    </row>
    <row r="22" spans="1:35" ht="12.75" customHeight="1" x14ac:dyDescent="0.2">
      <c r="A22" s="27">
        <v>20</v>
      </c>
      <c r="B22" s="10" t="s">
        <v>97</v>
      </c>
      <c r="C22" s="10">
        <v>85467</v>
      </c>
      <c r="D22" s="10">
        <v>14</v>
      </c>
      <c r="E22" s="28" t="s">
        <v>98</v>
      </c>
      <c r="F22" s="29" t="s">
        <v>99</v>
      </c>
      <c r="G22" s="28" t="s">
        <v>100</v>
      </c>
      <c r="H22" s="6" t="s">
        <v>101</v>
      </c>
      <c r="I22" s="27">
        <v>1486</v>
      </c>
      <c r="J22" s="29" t="s">
        <v>67</v>
      </c>
      <c r="K22" s="30" t="s">
        <v>68</v>
      </c>
      <c r="L22" s="31">
        <v>24.161000000000001</v>
      </c>
      <c r="M22" s="27">
        <v>610</v>
      </c>
      <c r="N22" s="27"/>
      <c r="O22" s="10" t="s">
        <v>79</v>
      </c>
      <c r="P22" s="11">
        <v>1</v>
      </c>
      <c r="Q22" s="10" t="s">
        <v>41</v>
      </c>
      <c r="R22" s="10" t="s">
        <v>42</v>
      </c>
      <c r="S22" s="10" t="s">
        <v>70</v>
      </c>
      <c r="T22" s="32">
        <f t="shared" si="1"/>
        <v>0.1275096229460701</v>
      </c>
      <c r="U22" s="33">
        <f t="shared" si="2"/>
        <v>1.1700128305947601</v>
      </c>
      <c r="V22" s="34">
        <f t="shared" si="3"/>
        <v>33.170012830594757</v>
      </c>
      <c r="W22" s="12" t="s">
        <v>43</v>
      </c>
      <c r="X22" s="10" t="s">
        <v>71</v>
      </c>
      <c r="Y22" s="9">
        <v>3080760</v>
      </c>
      <c r="Z22" s="9">
        <v>0</v>
      </c>
      <c r="AA22" s="9">
        <v>2156532</v>
      </c>
      <c r="AB22" s="9">
        <v>2156532</v>
      </c>
      <c r="AC22" s="9">
        <v>924228</v>
      </c>
      <c r="AD22" s="30" t="s">
        <v>102</v>
      </c>
      <c r="AE22" s="30" t="s">
        <v>103</v>
      </c>
      <c r="AF22" s="36">
        <f t="shared" si="4"/>
        <v>0.7</v>
      </c>
      <c r="AG22" s="39">
        <f t="shared" si="6"/>
        <v>2156532</v>
      </c>
      <c r="AH22" s="36">
        <f t="shared" si="5"/>
        <v>0.7</v>
      </c>
      <c r="AI22" s="5" t="s">
        <v>47</v>
      </c>
    </row>
    <row r="23" spans="1:35" ht="12.75" customHeight="1" x14ac:dyDescent="0.2">
      <c r="A23" s="14">
        <v>21</v>
      </c>
      <c r="B23" s="10" t="s">
        <v>62</v>
      </c>
      <c r="C23" s="10">
        <v>85475</v>
      </c>
      <c r="D23" s="10">
        <v>14</v>
      </c>
      <c r="E23" s="28" t="s">
        <v>63</v>
      </c>
      <c r="F23" s="29" t="s">
        <v>64</v>
      </c>
      <c r="G23" s="28" t="s">
        <v>65</v>
      </c>
      <c r="H23" s="6" t="s">
        <v>66</v>
      </c>
      <c r="I23" s="27">
        <v>189</v>
      </c>
      <c r="J23" s="29" t="s">
        <v>67</v>
      </c>
      <c r="K23" s="30" t="s">
        <v>68</v>
      </c>
      <c r="L23" s="31">
        <v>3.5110000000000001</v>
      </c>
      <c r="M23" s="27">
        <v>120</v>
      </c>
      <c r="N23" s="27"/>
      <c r="O23" s="10" t="s">
        <v>69</v>
      </c>
      <c r="P23" s="11">
        <v>1</v>
      </c>
      <c r="Q23" s="10" t="s">
        <v>41</v>
      </c>
      <c r="R23" s="10" t="s">
        <v>42</v>
      </c>
      <c r="S23" s="10" t="s">
        <v>70</v>
      </c>
      <c r="T23" s="32">
        <f t="shared" si="1"/>
        <v>1.0330948447735688</v>
      </c>
      <c r="U23" s="33">
        <f t="shared" si="2"/>
        <v>2.3774597930314254</v>
      </c>
      <c r="V23" s="34">
        <f t="shared" si="3"/>
        <v>34.377459793031427</v>
      </c>
      <c r="W23" s="12" t="s">
        <v>43</v>
      </c>
      <c r="X23" s="10" t="s">
        <v>71</v>
      </c>
      <c r="Y23" s="9">
        <v>3627196</v>
      </c>
      <c r="Z23" s="9">
        <v>0</v>
      </c>
      <c r="AA23" s="9">
        <v>2539037</v>
      </c>
      <c r="AB23" s="9">
        <v>2539037</v>
      </c>
      <c r="AC23" s="9">
        <v>1088159</v>
      </c>
      <c r="AD23" s="30" t="s">
        <v>72</v>
      </c>
      <c r="AE23" s="30" t="s">
        <v>73</v>
      </c>
      <c r="AF23" s="36">
        <f t="shared" si="4"/>
        <v>0.69999994486098904</v>
      </c>
      <c r="AG23" s="39">
        <f t="shared" si="6"/>
        <v>2539037</v>
      </c>
      <c r="AH23" s="36">
        <f t="shared" si="5"/>
        <v>0.69999994486098904</v>
      </c>
      <c r="AI23" s="5" t="s">
        <v>47</v>
      </c>
    </row>
    <row r="24" spans="1:35" ht="12.75" customHeight="1" x14ac:dyDescent="0.2">
      <c r="A24" s="27">
        <v>22</v>
      </c>
      <c r="B24" s="10" t="s">
        <v>293</v>
      </c>
      <c r="C24" s="10">
        <v>85901</v>
      </c>
      <c r="D24" s="10">
        <v>13</v>
      </c>
      <c r="E24" s="28" t="s">
        <v>294</v>
      </c>
      <c r="F24" s="29" t="s">
        <v>295</v>
      </c>
      <c r="G24" s="28" t="s">
        <v>296</v>
      </c>
      <c r="H24" s="6" t="s">
        <v>297</v>
      </c>
      <c r="I24" s="27">
        <v>613</v>
      </c>
      <c r="J24" s="29" t="s">
        <v>298</v>
      </c>
      <c r="K24" s="30" t="s">
        <v>39</v>
      </c>
      <c r="L24" s="31">
        <v>16.34</v>
      </c>
      <c r="M24" s="27">
        <v>3018</v>
      </c>
      <c r="N24" s="27">
        <f>Y24/M24</f>
        <v>368.25381047051025</v>
      </c>
      <c r="O24" s="10" t="s">
        <v>40</v>
      </c>
      <c r="P24" s="11">
        <v>1</v>
      </c>
      <c r="Q24" s="10" t="s">
        <v>41</v>
      </c>
      <c r="R24" s="10" t="s">
        <v>70</v>
      </c>
      <c r="S24" s="10" t="s">
        <v>43</v>
      </c>
      <c r="T24" s="32">
        <f t="shared" si="1"/>
        <v>6.8016523867809056E-2</v>
      </c>
      <c r="U24" s="33">
        <f t="shared" si="2"/>
        <v>1.0906886984904121</v>
      </c>
      <c r="V24" s="34">
        <f t="shared" si="3"/>
        <v>24.090688698490411</v>
      </c>
      <c r="W24" s="12" t="s">
        <v>43</v>
      </c>
      <c r="X24" s="10" t="s">
        <v>71</v>
      </c>
      <c r="Y24" s="9">
        <v>1111390</v>
      </c>
      <c r="Z24" s="9">
        <v>0</v>
      </c>
      <c r="AA24" s="9">
        <v>777973</v>
      </c>
      <c r="AB24" s="9">
        <v>777973</v>
      </c>
      <c r="AC24" s="9">
        <v>333417</v>
      </c>
      <c r="AD24" s="30" t="s">
        <v>299</v>
      </c>
      <c r="AE24" s="30" t="s">
        <v>300</v>
      </c>
      <c r="AF24" s="36">
        <f t="shared" si="4"/>
        <v>0.7</v>
      </c>
      <c r="AG24" s="39">
        <f t="shared" si="6"/>
        <v>777973</v>
      </c>
      <c r="AH24" s="36">
        <f t="shared" si="5"/>
        <v>0.7</v>
      </c>
      <c r="AI24" s="5" t="s">
        <v>47</v>
      </c>
    </row>
    <row r="25" spans="1:35" ht="12.75" customHeight="1" x14ac:dyDescent="0.2">
      <c r="A25" s="27">
        <v>23</v>
      </c>
      <c r="B25" s="10" t="s">
        <v>48</v>
      </c>
      <c r="C25" s="10">
        <v>85927</v>
      </c>
      <c r="D25" s="10">
        <v>12</v>
      </c>
      <c r="E25" s="28" t="s">
        <v>49</v>
      </c>
      <c r="F25" s="29" t="s">
        <v>50</v>
      </c>
      <c r="G25" s="28" t="s">
        <v>36</v>
      </c>
      <c r="H25" s="6" t="s">
        <v>37</v>
      </c>
      <c r="I25" s="27">
        <v>22273</v>
      </c>
      <c r="J25" s="29" t="s">
        <v>38</v>
      </c>
      <c r="K25" s="30" t="s">
        <v>39</v>
      </c>
      <c r="L25" s="31">
        <v>528.75400000000002</v>
      </c>
      <c r="M25" s="27"/>
      <c r="N25" s="27"/>
      <c r="O25" s="10" t="s">
        <v>40</v>
      </c>
      <c r="P25" s="11">
        <v>1</v>
      </c>
      <c r="Q25" s="10" t="s">
        <v>41</v>
      </c>
      <c r="R25" s="10" t="s">
        <v>42</v>
      </c>
      <c r="S25" s="10" t="s">
        <v>42</v>
      </c>
      <c r="T25" s="32">
        <f t="shared" si="1"/>
        <v>3.6289068262367755E-3</v>
      </c>
      <c r="U25" s="33">
        <f t="shared" si="2"/>
        <v>1.0048385424349824</v>
      </c>
      <c r="V25" s="34">
        <f t="shared" si="3"/>
        <v>37.004838542434982</v>
      </c>
      <c r="W25" s="12" t="s">
        <v>43</v>
      </c>
      <c r="X25" s="10" t="s">
        <v>44</v>
      </c>
      <c r="Y25" s="9">
        <v>1918799</v>
      </c>
      <c r="Z25" s="9">
        <v>1726919</v>
      </c>
      <c r="AA25" s="9">
        <v>0</v>
      </c>
      <c r="AB25" s="9">
        <v>1726919</v>
      </c>
      <c r="AC25" s="9">
        <v>191880</v>
      </c>
      <c r="AD25" s="30" t="s">
        <v>45</v>
      </c>
      <c r="AE25" s="30" t="s">
        <v>46</v>
      </c>
      <c r="AF25" s="35">
        <f t="shared" si="4"/>
        <v>0.89999994788406712</v>
      </c>
      <c r="AG25" s="39">
        <f>Y25*0.5</f>
        <v>959399.5</v>
      </c>
      <c r="AH25" s="36">
        <f t="shared" si="5"/>
        <v>0.5</v>
      </c>
      <c r="AI25" s="5" t="s">
        <v>47</v>
      </c>
    </row>
    <row r="26" spans="1:35" ht="12.75" customHeight="1" x14ac:dyDescent="0.2">
      <c r="A26" s="27">
        <v>24</v>
      </c>
      <c r="B26" s="10" t="s">
        <v>33</v>
      </c>
      <c r="C26" s="10">
        <v>86844</v>
      </c>
      <c r="D26" s="10">
        <v>13</v>
      </c>
      <c r="E26" s="28" t="s">
        <v>34</v>
      </c>
      <c r="F26" s="29" t="s">
        <v>35</v>
      </c>
      <c r="G26" s="28" t="s">
        <v>36</v>
      </c>
      <c r="H26" s="6" t="s">
        <v>37</v>
      </c>
      <c r="I26" s="27">
        <v>22273</v>
      </c>
      <c r="J26" s="29" t="s">
        <v>38</v>
      </c>
      <c r="K26" s="30" t="s">
        <v>39</v>
      </c>
      <c r="L26" s="31">
        <v>528.75400000000002</v>
      </c>
      <c r="M26" s="27"/>
      <c r="N26" s="27"/>
      <c r="O26" s="10" t="s">
        <v>40</v>
      </c>
      <c r="P26" s="11">
        <v>1</v>
      </c>
      <c r="Q26" s="10" t="s">
        <v>41</v>
      </c>
      <c r="R26" s="10" t="s">
        <v>42</v>
      </c>
      <c r="S26" s="10" t="s">
        <v>42</v>
      </c>
      <c r="T26" s="32">
        <f t="shared" si="1"/>
        <v>7.0887066575382879E-3</v>
      </c>
      <c r="U26" s="33">
        <f t="shared" si="2"/>
        <v>1.0094516088767178</v>
      </c>
      <c r="V26" s="34">
        <f t="shared" si="3"/>
        <v>37.009451608876716</v>
      </c>
      <c r="W26" s="12" t="s">
        <v>43</v>
      </c>
      <c r="X26" s="10" t="s">
        <v>44</v>
      </c>
      <c r="Y26" s="9">
        <v>3748182</v>
      </c>
      <c r="Z26" s="9">
        <v>3373363</v>
      </c>
      <c r="AA26" s="9">
        <v>0</v>
      </c>
      <c r="AB26" s="9">
        <v>3373363</v>
      </c>
      <c r="AC26" s="9">
        <v>374819</v>
      </c>
      <c r="AD26" s="30" t="s">
        <v>45</v>
      </c>
      <c r="AE26" s="30" t="s">
        <v>46</v>
      </c>
      <c r="AF26" s="35">
        <f t="shared" si="4"/>
        <v>0.89999978656319246</v>
      </c>
      <c r="AG26" s="39">
        <f>Y26*0.5</f>
        <v>1874091</v>
      </c>
      <c r="AH26" s="36">
        <f t="shared" si="5"/>
        <v>0.5</v>
      </c>
      <c r="AI26" s="5" t="s">
        <v>47</v>
      </c>
    </row>
    <row r="27" spans="1:35" ht="12.75" customHeight="1" x14ac:dyDescent="0.2">
      <c r="A27" s="14">
        <v>25</v>
      </c>
      <c r="B27" s="10" t="s">
        <v>273</v>
      </c>
      <c r="C27" s="10">
        <v>87617</v>
      </c>
      <c r="D27" s="10">
        <v>17</v>
      </c>
      <c r="E27" s="28" t="s">
        <v>274</v>
      </c>
      <c r="F27" s="29" t="s">
        <v>275</v>
      </c>
      <c r="G27" s="28" t="s">
        <v>276</v>
      </c>
      <c r="H27" s="6" t="s">
        <v>277</v>
      </c>
      <c r="I27" s="27">
        <v>780</v>
      </c>
      <c r="J27" s="29" t="s">
        <v>278</v>
      </c>
      <c r="K27" s="30" t="s">
        <v>279</v>
      </c>
      <c r="L27" s="31">
        <v>59.091000000000001</v>
      </c>
      <c r="M27" s="27">
        <v>819</v>
      </c>
      <c r="N27" s="27">
        <f>Y27/M27</f>
        <v>1540.1404151404151</v>
      </c>
      <c r="O27" s="10" t="s">
        <v>280</v>
      </c>
      <c r="P27" s="11">
        <v>1</v>
      </c>
      <c r="Q27" s="10" t="s">
        <v>41</v>
      </c>
      <c r="R27" s="10" t="s">
        <v>70</v>
      </c>
      <c r="S27" s="10" t="s">
        <v>70</v>
      </c>
      <c r="T27" s="32">
        <f t="shared" si="1"/>
        <v>2.1346313313364132E-2</v>
      </c>
      <c r="U27" s="33">
        <f t="shared" si="2"/>
        <v>1.0284617510844856</v>
      </c>
      <c r="V27" s="34">
        <f t="shared" si="3"/>
        <v>28.028461751084485</v>
      </c>
      <c r="W27" s="12" t="s">
        <v>43</v>
      </c>
      <c r="X27" s="10" t="s">
        <v>44</v>
      </c>
      <c r="Y27" s="9">
        <v>1261375</v>
      </c>
      <c r="Z27" s="9">
        <v>882962</v>
      </c>
      <c r="AA27" s="9">
        <v>0</v>
      </c>
      <c r="AB27" s="9">
        <v>882962</v>
      </c>
      <c r="AC27" s="9">
        <v>378413</v>
      </c>
      <c r="AD27" s="30" t="s">
        <v>281</v>
      </c>
      <c r="AE27" s="30" t="s">
        <v>282</v>
      </c>
      <c r="AF27" s="36">
        <f t="shared" si="4"/>
        <v>0.69999960360717473</v>
      </c>
      <c r="AG27" s="39">
        <f>AB27</f>
        <v>882962</v>
      </c>
      <c r="AH27" s="36">
        <f t="shared" si="5"/>
        <v>0.69999960360717473</v>
      </c>
      <c r="AI27" s="5" t="s">
        <v>47</v>
      </c>
    </row>
    <row r="28" spans="1:35" ht="12.75" customHeight="1" x14ac:dyDescent="0.2">
      <c r="A28" s="27">
        <v>26</v>
      </c>
      <c r="B28" s="10" t="s">
        <v>258</v>
      </c>
      <c r="C28" s="10">
        <v>87307</v>
      </c>
      <c r="D28" s="10">
        <v>14</v>
      </c>
      <c r="E28" s="28" t="s">
        <v>259</v>
      </c>
      <c r="F28" s="29" t="s">
        <v>260</v>
      </c>
      <c r="G28" s="28" t="s">
        <v>261</v>
      </c>
      <c r="H28" s="6" t="s">
        <v>262</v>
      </c>
      <c r="I28" s="27">
        <v>2567</v>
      </c>
      <c r="J28" s="29" t="s">
        <v>158</v>
      </c>
      <c r="K28" s="30" t="s">
        <v>110</v>
      </c>
      <c r="L28" s="31">
        <v>59.039000000000001</v>
      </c>
      <c r="M28" s="27">
        <v>2380</v>
      </c>
      <c r="N28" s="27">
        <f>Y28/M28</f>
        <v>891.6457983193277</v>
      </c>
      <c r="O28" s="10" t="s">
        <v>111</v>
      </c>
      <c r="P28" s="11">
        <v>1</v>
      </c>
      <c r="Q28" s="10" t="s">
        <v>41</v>
      </c>
      <c r="R28" s="10" t="s">
        <v>70</v>
      </c>
      <c r="S28" s="10" t="s">
        <v>70</v>
      </c>
      <c r="T28" s="32">
        <f t="shared" si="1"/>
        <v>3.5944324937753014E-2</v>
      </c>
      <c r="U28" s="33">
        <f t="shared" si="2"/>
        <v>1.0479257665836708</v>
      </c>
      <c r="V28" s="34">
        <f t="shared" si="3"/>
        <v>28.047925766583671</v>
      </c>
      <c r="W28" s="12" t="s">
        <v>43</v>
      </c>
      <c r="X28" s="10" t="s">
        <v>71</v>
      </c>
      <c r="Y28" s="9">
        <v>2122117</v>
      </c>
      <c r="Z28" s="9">
        <v>0</v>
      </c>
      <c r="AA28" s="9">
        <v>1485000</v>
      </c>
      <c r="AB28" s="9">
        <v>1485000</v>
      </c>
      <c r="AC28" s="9">
        <v>637117</v>
      </c>
      <c r="AD28" s="30" t="s">
        <v>263</v>
      </c>
      <c r="AE28" s="30" t="s">
        <v>264</v>
      </c>
      <c r="AF28" s="36">
        <f t="shared" si="4"/>
        <v>0.69977291544245679</v>
      </c>
      <c r="AG28" s="39">
        <f>AB28</f>
        <v>1485000</v>
      </c>
      <c r="AH28" s="36">
        <f t="shared" si="5"/>
        <v>0.69977291544245679</v>
      </c>
      <c r="AI28" s="5" t="s">
        <v>47</v>
      </c>
    </row>
    <row r="29" spans="1:35" ht="12.75" customHeight="1" x14ac:dyDescent="0.2">
      <c r="A29" s="27">
        <v>27</v>
      </c>
      <c r="B29" s="10" t="s">
        <v>283</v>
      </c>
      <c r="C29" s="10">
        <v>88169</v>
      </c>
      <c r="D29" s="10">
        <v>14</v>
      </c>
      <c r="E29" s="28" t="s">
        <v>284</v>
      </c>
      <c r="F29" s="29" t="s">
        <v>285</v>
      </c>
      <c r="G29" s="28" t="s">
        <v>261</v>
      </c>
      <c r="H29" s="6" t="s">
        <v>262</v>
      </c>
      <c r="I29" s="27">
        <v>2567</v>
      </c>
      <c r="J29" s="29" t="s">
        <v>158</v>
      </c>
      <c r="K29" s="30" t="s">
        <v>110</v>
      </c>
      <c r="L29" s="31">
        <v>59.039000000000001</v>
      </c>
      <c r="M29" s="27">
        <v>495</v>
      </c>
      <c r="N29" s="27">
        <f>Y29/M29</f>
        <v>880.82222222222219</v>
      </c>
      <c r="O29" s="10" t="s">
        <v>111</v>
      </c>
      <c r="P29" s="11">
        <v>1</v>
      </c>
      <c r="Q29" s="10" t="s">
        <v>41</v>
      </c>
      <c r="R29" s="10" t="s">
        <v>70</v>
      </c>
      <c r="S29" s="10" t="s">
        <v>70</v>
      </c>
      <c r="T29" s="32">
        <f t="shared" si="1"/>
        <v>7.3850674977557207E-3</v>
      </c>
      <c r="U29" s="33">
        <f t="shared" si="2"/>
        <v>1.0098467566636744</v>
      </c>
      <c r="V29" s="34">
        <f t="shared" si="3"/>
        <v>28.009846756663674</v>
      </c>
      <c r="W29" s="12" t="s">
        <v>43</v>
      </c>
      <c r="X29" s="10" t="s">
        <v>71</v>
      </c>
      <c r="Y29" s="9">
        <v>436007</v>
      </c>
      <c r="Z29" s="9">
        <v>0</v>
      </c>
      <c r="AA29" s="9">
        <v>305000</v>
      </c>
      <c r="AB29" s="9">
        <v>305000</v>
      </c>
      <c r="AC29" s="9">
        <v>131007</v>
      </c>
      <c r="AD29" s="30" t="s">
        <v>263</v>
      </c>
      <c r="AE29" s="30" t="s">
        <v>264</v>
      </c>
      <c r="AF29" s="36">
        <f t="shared" si="4"/>
        <v>0.69953005341657359</v>
      </c>
      <c r="AG29" s="39">
        <f>AB29</f>
        <v>305000</v>
      </c>
      <c r="AH29" s="36">
        <f t="shared" si="5"/>
        <v>0.69953005341657359</v>
      </c>
      <c r="AI29" s="5" t="s">
        <v>47</v>
      </c>
    </row>
    <row r="30" spans="1:35" ht="12.75" customHeight="1" x14ac:dyDescent="0.2">
      <c r="A30" s="27">
        <v>28</v>
      </c>
      <c r="B30" s="10" t="s">
        <v>308</v>
      </c>
      <c r="C30" s="10">
        <v>88434</v>
      </c>
      <c r="D30" s="10">
        <v>13</v>
      </c>
      <c r="E30" s="28" t="s">
        <v>309</v>
      </c>
      <c r="F30" s="29" t="s">
        <v>310</v>
      </c>
      <c r="G30" s="28" t="s">
        <v>311</v>
      </c>
      <c r="H30" s="6" t="s">
        <v>312</v>
      </c>
      <c r="I30" s="27">
        <v>2661</v>
      </c>
      <c r="J30" s="29" t="s">
        <v>158</v>
      </c>
      <c r="K30" s="30" t="s">
        <v>110</v>
      </c>
      <c r="L30" s="31">
        <v>32.558999999999997</v>
      </c>
      <c r="M30" s="27"/>
      <c r="N30" s="27"/>
      <c r="O30" s="10" t="s">
        <v>111</v>
      </c>
      <c r="P30" s="11">
        <v>1</v>
      </c>
      <c r="Q30" s="10" t="s">
        <v>41</v>
      </c>
      <c r="R30" s="10" t="s">
        <v>70</v>
      </c>
      <c r="S30" s="10" t="s">
        <v>43</v>
      </c>
      <c r="T30" s="32">
        <f t="shared" si="1"/>
        <v>2.4278386928345469E-2</v>
      </c>
      <c r="U30" s="33">
        <f t="shared" si="2"/>
        <v>1.0323711825711273</v>
      </c>
      <c r="V30" s="34">
        <f t="shared" si="3"/>
        <v>24.032371182571126</v>
      </c>
      <c r="W30" s="12" t="s">
        <v>43</v>
      </c>
      <c r="X30" s="10" t="s">
        <v>71</v>
      </c>
      <c r="Y30" s="9">
        <v>790480</v>
      </c>
      <c r="Z30" s="9">
        <v>0</v>
      </c>
      <c r="AA30" s="9">
        <v>553000</v>
      </c>
      <c r="AB30" s="9">
        <v>553000</v>
      </c>
      <c r="AC30" s="9">
        <v>237480</v>
      </c>
      <c r="AD30" s="30" t="s">
        <v>313</v>
      </c>
      <c r="AE30" s="30" t="s">
        <v>314</v>
      </c>
      <c r="AF30" s="36">
        <f t="shared" si="4"/>
        <v>0.69957494180750934</v>
      </c>
      <c r="AG30" s="39">
        <f>AB30</f>
        <v>553000</v>
      </c>
      <c r="AH30" s="36">
        <f t="shared" si="5"/>
        <v>0.69957494180750934</v>
      </c>
      <c r="AI30" s="5" t="s">
        <v>47</v>
      </c>
    </row>
    <row r="31" spans="1:35" ht="12.75" customHeight="1" x14ac:dyDescent="0.2">
      <c r="A31" s="14">
        <v>29</v>
      </c>
      <c r="B31" s="10" t="s">
        <v>195</v>
      </c>
      <c r="C31" s="10">
        <v>87103</v>
      </c>
      <c r="D31" s="10">
        <v>14</v>
      </c>
      <c r="E31" s="28" t="s">
        <v>196</v>
      </c>
      <c r="F31" s="29" t="s">
        <v>197</v>
      </c>
      <c r="G31" s="28" t="s">
        <v>198</v>
      </c>
      <c r="H31" s="6" t="s">
        <v>199</v>
      </c>
      <c r="I31" s="27">
        <v>1584</v>
      </c>
      <c r="J31" s="29" t="s">
        <v>158</v>
      </c>
      <c r="K31" s="30" t="s">
        <v>110</v>
      </c>
      <c r="L31" s="31">
        <v>29.222000000000001</v>
      </c>
      <c r="M31" s="27"/>
      <c r="N31" s="27"/>
      <c r="O31" s="10" t="s">
        <v>173</v>
      </c>
      <c r="P31" s="11">
        <v>1</v>
      </c>
      <c r="Q31" s="10" t="s">
        <v>41</v>
      </c>
      <c r="R31" s="10" t="s">
        <v>70</v>
      </c>
      <c r="S31" s="10" t="s">
        <v>70</v>
      </c>
      <c r="T31" s="32">
        <f t="shared" si="1"/>
        <v>0.20680822667852988</v>
      </c>
      <c r="U31" s="33">
        <f t="shared" si="2"/>
        <v>1.2757443022380399</v>
      </c>
      <c r="V31" s="34">
        <f t="shared" si="3"/>
        <v>28.275744302238039</v>
      </c>
      <c r="W31" s="12" t="s">
        <v>43</v>
      </c>
      <c r="X31" s="10" t="s">
        <v>44</v>
      </c>
      <c r="Y31" s="9">
        <v>6043350</v>
      </c>
      <c r="Z31" s="9">
        <v>4230000</v>
      </c>
      <c r="AA31" s="9">
        <v>0</v>
      </c>
      <c r="AB31" s="9">
        <v>4230000</v>
      </c>
      <c r="AC31" s="9">
        <v>1813350</v>
      </c>
      <c r="AD31" s="30" t="s">
        <v>200</v>
      </c>
      <c r="AE31" s="30" t="s">
        <v>201</v>
      </c>
      <c r="AF31" s="36">
        <f t="shared" si="4"/>
        <v>0.69994291245749463</v>
      </c>
      <c r="AG31" s="39">
        <f>Y31*0.5</f>
        <v>3021675</v>
      </c>
      <c r="AH31" s="36">
        <f t="shared" si="5"/>
        <v>0.5</v>
      </c>
      <c r="AI31" s="5" t="s">
        <v>47</v>
      </c>
    </row>
    <row r="32" spans="1:35" ht="12.75" customHeight="1" x14ac:dyDescent="0.2">
      <c r="A32" s="27">
        <v>30</v>
      </c>
      <c r="B32" s="10" t="s">
        <v>223</v>
      </c>
      <c r="C32" s="10">
        <v>85497</v>
      </c>
      <c r="D32" s="10">
        <v>17</v>
      </c>
      <c r="E32" s="28" t="s">
        <v>224</v>
      </c>
      <c r="F32" s="29" t="s">
        <v>225</v>
      </c>
      <c r="G32" s="28" t="s">
        <v>226</v>
      </c>
      <c r="H32" s="6" t="s">
        <v>227</v>
      </c>
      <c r="I32" s="27">
        <v>2202</v>
      </c>
      <c r="J32" s="29" t="s">
        <v>158</v>
      </c>
      <c r="K32" s="30" t="s">
        <v>110</v>
      </c>
      <c r="L32" s="31">
        <v>35.161000000000001</v>
      </c>
      <c r="M32" s="27">
        <v>7550</v>
      </c>
      <c r="N32" s="27">
        <f t="shared" ref="N32:N38" si="7">Y32/M32</f>
        <v>836.06291390728472</v>
      </c>
      <c r="O32" s="10" t="s">
        <v>111</v>
      </c>
      <c r="P32" s="11">
        <v>1</v>
      </c>
      <c r="Q32" s="10" t="s">
        <v>41</v>
      </c>
      <c r="R32" s="10" t="s">
        <v>70</v>
      </c>
      <c r="S32" s="10" t="s">
        <v>70</v>
      </c>
      <c r="T32" s="32">
        <f t="shared" si="1"/>
        <v>0.17952489974687866</v>
      </c>
      <c r="U32" s="33">
        <f t="shared" si="2"/>
        <v>1.2393665329958381</v>
      </c>
      <c r="V32" s="34">
        <f t="shared" si="3"/>
        <v>28.239366532995838</v>
      </c>
      <c r="W32" s="12" t="s">
        <v>43</v>
      </c>
      <c r="X32" s="10" t="s">
        <v>71</v>
      </c>
      <c r="Y32" s="9">
        <v>6312275</v>
      </c>
      <c r="Z32" s="9">
        <v>0</v>
      </c>
      <c r="AA32" s="9">
        <v>4418592</v>
      </c>
      <c r="AB32" s="9">
        <v>4418592</v>
      </c>
      <c r="AC32" s="9">
        <v>1893683</v>
      </c>
      <c r="AD32" s="30" t="s">
        <v>228</v>
      </c>
      <c r="AE32" s="30" t="s">
        <v>229</v>
      </c>
      <c r="AF32" s="36">
        <f t="shared" si="4"/>
        <v>0.69999992078925588</v>
      </c>
      <c r="AG32" s="39">
        <v>3500000</v>
      </c>
      <c r="AH32" s="36">
        <f t="shared" si="5"/>
        <v>0.55447520901735114</v>
      </c>
      <c r="AI32" s="5" t="s">
        <v>47</v>
      </c>
    </row>
    <row r="33" spans="1:35" ht="12.75" customHeight="1" x14ac:dyDescent="0.2">
      <c r="A33" s="27">
        <v>31</v>
      </c>
      <c r="B33" s="10" t="s">
        <v>335</v>
      </c>
      <c r="C33" s="10">
        <v>87147</v>
      </c>
      <c r="D33" s="10">
        <v>16</v>
      </c>
      <c r="E33" s="28" t="s">
        <v>336</v>
      </c>
      <c r="F33" s="29" t="s">
        <v>337</v>
      </c>
      <c r="G33" s="28" t="s">
        <v>254</v>
      </c>
      <c r="H33" s="6" t="s">
        <v>255</v>
      </c>
      <c r="I33" s="27">
        <v>2009</v>
      </c>
      <c r="J33" s="29" t="s">
        <v>158</v>
      </c>
      <c r="K33" s="30" t="s">
        <v>110</v>
      </c>
      <c r="L33" s="31">
        <v>32.667000000000002</v>
      </c>
      <c r="M33" s="27">
        <v>2190</v>
      </c>
      <c r="N33" s="27">
        <f t="shared" si="7"/>
        <v>829.21187214611871</v>
      </c>
      <c r="O33" s="10" t="s">
        <v>111</v>
      </c>
      <c r="P33" s="11">
        <v>1</v>
      </c>
      <c r="Q33" s="10" t="s">
        <v>41</v>
      </c>
      <c r="R33" s="10" t="s">
        <v>43</v>
      </c>
      <c r="S33" s="10" t="s">
        <v>70</v>
      </c>
      <c r="T33" s="32">
        <f t="shared" si="1"/>
        <v>5.5590473566596257E-2</v>
      </c>
      <c r="U33" s="33">
        <f t="shared" si="2"/>
        <v>1.0741206314221283</v>
      </c>
      <c r="V33" s="34">
        <f t="shared" si="3"/>
        <v>23.074120631422129</v>
      </c>
      <c r="W33" s="12" t="s">
        <v>43</v>
      </c>
      <c r="X33" s="10" t="s">
        <v>71</v>
      </c>
      <c r="Y33" s="9">
        <v>1815974</v>
      </c>
      <c r="Z33" s="9">
        <v>0</v>
      </c>
      <c r="AA33" s="9">
        <v>1271000</v>
      </c>
      <c r="AB33" s="9">
        <v>1271000</v>
      </c>
      <c r="AC33" s="9">
        <v>544974</v>
      </c>
      <c r="AD33" s="30" t="s">
        <v>256</v>
      </c>
      <c r="AE33" s="30" t="s">
        <v>257</v>
      </c>
      <c r="AF33" s="36">
        <f t="shared" si="4"/>
        <v>0.699899888434526</v>
      </c>
      <c r="AG33" s="39">
        <f>AB33</f>
        <v>1271000</v>
      </c>
      <c r="AH33" s="36">
        <f t="shared" si="5"/>
        <v>0.699899888434526</v>
      </c>
      <c r="AI33" s="5" t="s">
        <v>47</v>
      </c>
    </row>
    <row r="34" spans="1:35" ht="12.75" customHeight="1" x14ac:dyDescent="0.2">
      <c r="A34" s="27">
        <v>32</v>
      </c>
      <c r="B34" s="10" t="s">
        <v>251</v>
      </c>
      <c r="C34" s="10">
        <v>87151</v>
      </c>
      <c r="D34" s="10">
        <v>15</v>
      </c>
      <c r="E34" s="28" t="s">
        <v>252</v>
      </c>
      <c r="F34" s="29" t="s">
        <v>253</v>
      </c>
      <c r="G34" s="28" t="s">
        <v>254</v>
      </c>
      <c r="H34" s="6" t="s">
        <v>255</v>
      </c>
      <c r="I34" s="27">
        <v>2009</v>
      </c>
      <c r="J34" s="29" t="s">
        <v>158</v>
      </c>
      <c r="K34" s="30" t="s">
        <v>110</v>
      </c>
      <c r="L34" s="31">
        <v>32.667000000000002</v>
      </c>
      <c r="M34" s="27">
        <v>1650</v>
      </c>
      <c r="N34" s="27">
        <f t="shared" si="7"/>
        <v>847.48727272727274</v>
      </c>
      <c r="O34" s="10" t="s">
        <v>111</v>
      </c>
      <c r="P34" s="11">
        <v>1</v>
      </c>
      <c r="Q34" s="10" t="s">
        <v>41</v>
      </c>
      <c r="R34" s="10" t="s">
        <v>70</v>
      </c>
      <c r="S34" s="10" t="s">
        <v>70</v>
      </c>
      <c r="T34" s="32">
        <f t="shared" si="1"/>
        <v>4.2806318302874458E-2</v>
      </c>
      <c r="U34" s="33">
        <f t="shared" si="2"/>
        <v>1.0570750910704994</v>
      </c>
      <c r="V34" s="34">
        <f t="shared" si="3"/>
        <v>28.057075091070498</v>
      </c>
      <c r="W34" s="12" t="s">
        <v>43</v>
      </c>
      <c r="X34" s="10" t="s">
        <v>71</v>
      </c>
      <c r="Y34" s="9">
        <v>1398354</v>
      </c>
      <c r="Z34" s="9">
        <v>0</v>
      </c>
      <c r="AA34" s="9">
        <v>978000</v>
      </c>
      <c r="AB34" s="9">
        <v>978000</v>
      </c>
      <c r="AC34" s="9">
        <v>420354</v>
      </c>
      <c r="AD34" s="30" t="s">
        <v>256</v>
      </c>
      <c r="AE34" s="30" t="s">
        <v>257</v>
      </c>
      <c r="AF34" s="36">
        <f t="shared" si="4"/>
        <v>0.69939371575437981</v>
      </c>
      <c r="AG34" s="39">
        <f>AB34</f>
        <v>978000</v>
      </c>
      <c r="AH34" s="36">
        <f t="shared" si="5"/>
        <v>0.69939371575437981</v>
      </c>
      <c r="AI34" s="5" t="s">
        <v>47</v>
      </c>
    </row>
    <row r="35" spans="1:35" ht="12.75" customHeight="1" x14ac:dyDescent="0.2">
      <c r="A35" s="14">
        <v>33</v>
      </c>
      <c r="B35" s="10" t="s">
        <v>176</v>
      </c>
      <c r="C35" s="10">
        <v>87228</v>
      </c>
      <c r="D35" s="10">
        <v>18</v>
      </c>
      <c r="E35" s="28" t="s">
        <v>177</v>
      </c>
      <c r="F35" s="29" t="s">
        <v>178</v>
      </c>
      <c r="G35" s="28" t="s">
        <v>179</v>
      </c>
      <c r="H35" s="6" t="s">
        <v>180</v>
      </c>
      <c r="I35" s="27">
        <v>2048</v>
      </c>
      <c r="J35" s="29" t="s">
        <v>158</v>
      </c>
      <c r="K35" s="30" t="s">
        <v>110</v>
      </c>
      <c r="L35" s="31">
        <v>26.716999999999999</v>
      </c>
      <c r="M35" s="27">
        <v>5800</v>
      </c>
      <c r="N35" s="27">
        <f t="shared" si="7"/>
        <v>1249.5496551724138</v>
      </c>
      <c r="O35" s="10" t="s">
        <v>111</v>
      </c>
      <c r="P35" s="11">
        <v>1</v>
      </c>
      <c r="Q35" s="10" t="s">
        <v>41</v>
      </c>
      <c r="R35" s="10" t="s">
        <v>70</v>
      </c>
      <c r="S35" s="10" t="s">
        <v>70</v>
      </c>
      <c r="T35" s="32">
        <f t="shared" si="1"/>
        <v>0.27126503724220535</v>
      </c>
      <c r="U35" s="33">
        <f t="shared" si="2"/>
        <v>1.3616867163229405</v>
      </c>
      <c r="V35" s="34">
        <f t="shared" si="3"/>
        <v>28.361686716322939</v>
      </c>
      <c r="W35" s="12" t="s">
        <v>43</v>
      </c>
      <c r="X35" s="10" t="s">
        <v>44</v>
      </c>
      <c r="Y35" s="9">
        <v>7247388</v>
      </c>
      <c r="Z35" s="9">
        <v>5073000</v>
      </c>
      <c r="AA35" s="9">
        <v>0</v>
      </c>
      <c r="AB35" s="9">
        <v>5073000</v>
      </c>
      <c r="AC35" s="9">
        <v>2174388</v>
      </c>
      <c r="AD35" s="30" t="s">
        <v>181</v>
      </c>
      <c r="AE35" s="30" t="s">
        <v>182</v>
      </c>
      <c r="AF35" s="36">
        <f t="shared" si="4"/>
        <v>0.69997632250405251</v>
      </c>
      <c r="AG35" s="39">
        <v>3500000</v>
      </c>
      <c r="AH35" s="36">
        <f t="shared" si="5"/>
        <v>0.48293260965191875</v>
      </c>
      <c r="AI35" s="5" t="s">
        <v>47</v>
      </c>
    </row>
    <row r="36" spans="1:35" ht="12.75" customHeight="1" x14ac:dyDescent="0.2">
      <c r="A36" s="27">
        <v>34</v>
      </c>
      <c r="B36" s="10" t="s">
        <v>153</v>
      </c>
      <c r="C36" s="10">
        <v>85494</v>
      </c>
      <c r="D36" s="10">
        <v>15</v>
      </c>
      <c r="E36" s="28" t="s">
        <v>154</v>
      </c>
      <c r="F36" s="29" t="s">
        <v>155</v>
      </c>
      <c r="G36" s="28" t="s">
        <v>156</v>
      </c>
      <c r="H36" s="6" t="s">
        <v>157</v>
      </c>
      <c r="I36" s="27">
        <v>999</v>
      </c>
      <c r="J36" s="29" t="s">
        <v>158</v>
      </c>
      <c r="K36" s="30" t="s">
        <v>110</v>
      </c>
      <c r="L36" s="31">
        <v>16.414999999999999</v>
      </c>
      <c r="M36" s="27">
        <v>8670</v>
      </c>
      <c r="N36" s="27">
        <f t="shared" si="7"/>
        <v>786.85409457900812</v>
      </c>
      <c r="O36" s="10" t="s">
        <v>111</v>
      </c>
      <c r="P36" s="11">
        <v>1</v>
      </c>
      <c r="Q36" s="10" t="s">
        <v>41</v>
      </c>
      <c r="R36" s="10" t="s">
        <v>70</v>
      </c>
      <c r="S36" s="10" t="s">
        <v>70</v>
      </c>
      <c r="T36" s="32">
        <f t="shared" si="1"/>
        <v>0.41559701492537315</v>
      </c>
      <c r="U36" s="33">
        <f t="shared" si="2"/>
        <v>1.5541293532338307</v>
      </c>
      <c r="V36" s="34">
        <f t="shared" si="3"/>
        <v>28.554129353233829</v>
      </c>
      <c r="W36" s="12" t="s">
        <v>43</v>
      </c>
      <c r="X36" s="10" t="s">
        <v>71</v>
      </c>
      <c r="Y36" s="9">
        <v>6822025</v>
      </c>
      <c r="Z36" s="9">
        <v>0</v>
      </c>
      <c r="AA36" s="9">
        <v>4775417</v>
      </c>
      <c r="AB36" s="9">
        <v>4775417</v>
      </c>
      <c r="AC36" s="9">
        <v>2046608</v>
      </c>
      <c r="AD36" s="30" t="s">
        <v>159</v>
      </c>
      <c r="AE36" s="30" t="s">
        <v>160</v>
      </c>
      <c r="AF36" s="36">
        <f t="shared" si="4"/>
        <v>0.69999992670797895</v>
      </c>
      <c r="AG36" s="39">
        <v>3411012</v>
      </c>
      <c r="AH36" s="36">
        <f t="shared" si="5"/>
        <v>0.49999992670797894</v>
      </c>
      <c r="AI36" s="5" t="s">
        <v>47</v>
      </c>
    </row>
    <row r="37" spans="1:35" ht="12.75" customHeight="1" x14ac:dyDescent="0.2">
      <c r="A37" s="27">
        <v>35</v>
      </c>
      <c r="B37" s="10" t="s">
        <v>323</v>
      </c>
      <c r="C37" s="10">
        <v>87165</v>
      </c>
      <c r="D37" s="10">
        <v>13</v>
      </c>
      <c r="E37" s="28" t="s">
        <v>324</v>
      </c>
      <c r="F37" s="29" t="s">
        <v>325</v>
      </c>
      <c r="G37" s="28" t="s">
        <v>326</v>
      </c>
      <c r="H37" s="6" t="s">
        <v>327</v>
      </c>
      <c r="I37" s="27">
        <v>420</v>
      </c>
      <c r="J37" s="29" t="s">
        <v>158</v>
      </c>
      <c r="K37" s="30" t="s">
        <v>110</v>
      </c>
      <c r="L37" s="31">
        <v>5.1929999999999996</v>
      </c>
      <c r="M37" s="27">
        <v>1200</v>
      </c>
      <c r="N37" s="27">
        <f t="shared" si="7"/>
        <v>892.39416666666671</v>
      </c>
      <c r="O37" s="10" t="s">
        <v>111</v>
      </c>
      <c r="P37" s="11">
        <v>1</v>
      </c>
      <c r="Q37" s="10" t="s">
        <v>41</v>
      </c>
      <c r="R37" s="10" t="s">
        <v>43</v>
      </c>
      <c r="S37" s="10" t="s">
        <v>70</v>
      </c>
      <c r="T37" s="32">
        <f t="shared" si="1"/>
        <v>0.20621471211245909</v>
      </c>
      <c r="U37" s="33">
        <f t="shared" si="2"/>
        <v>1.2749529494832788</v>
      </c>
      <c r="V37" s="34">
        <f t="shared" si="3"/>
        <v>23.274952949483279</v>
      </c>
      <c r="W37" s="12" t="s">
        <v>43</v>
      </c>
      <c r="X37" s="10" t="s">
        <v>71</v>
      </c>
      <c r="Y37" s="9">
        <v>1070873</v>
      </c>
      <c r="Z37" s="9">
        <v>0</v>
      </c>
      <c r="AA37" s="9">
        <v>749000</v>
      </c>
      <c r="AB37" s="9">
        <v>749000</v>
      </c>
      <c r="AC37" s="9">
        <v>321873</v>
      </c>
      <c r="AD37" s="30" t="s">
        <v>328</v>
      </c>
      <c r="AE37" s="30" t="s">
        <v>329</v>
      </c>
      <c r="AF37" s="36">
        <f t="shared" si="4"/>
        <v>0.69942934409589186</v>
      </c>
      <c r="AG37" s="39">
        <f>AB37</f>
        <v>749000</v>
      </c>
      <c r="AH37" s="36">
        <f t="shared" si="5"/>
        <v>0.69942934409589186</v>
      </c>
      <c r="AI37" s="5" t="s">
        <v>47</v>
      </c>
    </row>
    <row r="38" spans="1:35" ht="12.75" customHeight="1" x14ac:dyDescent="0.2">
      <c r="A38" s="27">
        <v>36</v>
      </c>
      <c r="B38" s="10" t="s">
        <v>209</v>
      </c>
      <c r="C38" s="10">
        <v>85504</v>
      </c>
      <c r="D38" s="10">
        <v>15</v>
      </c>
      <c r="E38" s="28" t="s">
        <v>210</v>
      </c>
      <c r="F38" s="29" t="s">
        <v>211</v>
      </c>
      <c r="G38" s="28" t="s">
        <v>212</v>
      </c>
      <c r="H38" s="6" t="s">
        <v>213</v>
      </c>
      <c r="I38" s="27">
        <v>1776</v>
      </c>
      <c r="J38" s="29" t="s">
        <v>158</v>
      </c>
      <c r="K38" s="30" t="s">
        <v>110</v>
      </c>
      <c r="L38" s="31">
        <v>27.202999999999999</v>
      </c>
      <c r="M38" s="27">
        <v>5650</v>
      </c>
      <c r="N38" s="27">
        <f t="shared" si="7"/>
        <v>961.6619469026549</v>
      </c>
      <c r="O38" s="10" t="s">
        <v>111</v>
      </c>
      <c r="P38" s="11">
        <v>1</v>
      </c>
      <c r="Q38" s="10" t="s">
        <v>41</v>
      </c>
      <c r="R38" s="10" t="s">
        <v>70</v>
      </c>
      <c r="S38" s="10" t="s">
        <v>70</v>
      </c>
      <c r="T38" s="32">
        <f t="shared" si="1"/>
        <v>0.19973495570341507</v>
      </c>
      <c r="U38" s="33">
        <f t="shared" si="2"/>
        <v>1.2663132742712202</v>
      </c>
      <c r="V38" s="34">
        <f t="shared" si="3"/>
        <v>28.266313274271219</v>
      </c>
      <c r="W38" s="12" t="s">
        <v>43</v>
      </c>
      <c r="X38" s="10" t="s">
        <v>71</v>
      </c>
      <c r="Y38" s="9">
        <v>5433390</v>
      </c>
      <c r="Z38" s="9">
        <v>0</v>
      </c>
      <c r="AA38" s="9">
        <v>3803373</v>
      </c>
      <c r="AB38" s="9">
        <v>3803373</v>
      </c>
      <c r="AC38" s="9">
        <v>1630017</v>
      </c>
      <c r="AD38" s="30" t="s">
        <v>214</v>
      </c>
      <c r="AE38" s="30" t="s">
        <v>215</v>
      </c>
      <c r="AF38" s="36">
        <f t="shared" si="4"/>
        <v>0.7</v>
      </c>
      <c r="AG38" s="39">
        <v>3500000</v>
      </c>
      <c r="AH38" s="36">
        <f t="shared" si="5"/>
        <v>0.64416506085519354</v>
      </c>
      <c r="AI38" s="5" t="s">
        <v>47</v>
      </c>
    </row>
    <row r="39" spans="1:35" ht="12.75" customHeight="1" x14ac:dyDescent="0.2">
      <c r="A39" s="14">
        <v>37</v>
      </c>
      <c r="B39" s="10" t="s">
        <v>244</v>
      </c>
      <c r="C39" s="10">
        <v>85973</v>
      </c>
      <c r="D39" s="10">
        <v>16</v>
      </c>
      <c r="E39" s="28" t="s">
        <v>245</v>
      </c>
      <c r="F39" s="29" t="s">
        <v>246</v>
      </c>
      <c r="G39" s="28" t="s">
        <v>247</v>
      </c>
      <c r="H39" s="6" t="s">
        <v>248</v>
      </c>
      <c r="I39" s="27">
        <v>298</v>
      </c>
      <c r="J39" s="29" t="s">
        <v>158</v>
      </c>
      <c r="K39" s="30" t="s">
        <v>110</v>
      </c>
      <c r="L39" s="31">
        <v>3.919</v>
      </c>
      <c r="M39" s="27"/>
      <c r="N39" s="27"/>
      <c r="O39" s="10" t="s">
        <v>173</v>
      </c>
      <c r="P39" s="11">
        <v>1</v>
      </c>
      <c r="Q39" s="10" t="s">
        <v>41</v>
      </c>
      <c r="R39" s="10" t="s">
        <v>70</v>
      </c>
      <c r="S39" s="10" t="s">
        <v>70</v>
      </c>
      <c r="T39" s="32">
        <f t="shared" si="1"/>
        <v>4.4649655524368462E-2</v>
      </c>
      <c r="U39" s="33">
        <f t="shared" si="2"/>
        <v>1.0595328740324912</v>
      </c>
      <c r="V39" s="34">
        <f t="shared" si="3"/>
        <v>28.059532874032492</v>
      </c>
      <c r="W39" s="12" t="s">
        <v>43</v>
      </c>
      <c r="X39" s="10" t="s">
        <v>71</v>
      </c>
      <c r="Y39" s="9">
        <v>174982</v>
      </c>
      <c r="Z39" s="9">
        <v>0</v>
      </c>
      <c r="AA39" s="9">
        <v>122488</v>
      </c>
      <c r="AB39" s="9">
        <v>122488</v>
      </c>
      <c r="AC39" s="9">
        <v>52494</v>
      </c>
      <c r="AD39" s="30" t="s">
        <v>249</v>
      </c>
      <c r="AE39" s="30" t="s">
        <v>250</v>
      </c>
      <c r="AF39" s="36">
        <f t="shared" si="4"/>
        <v>0.70000342892411793</v>
      </c>
      <c r="AG39" s="39">
        <f t="shared" ref="AG39:AG45" si="8">AB39</f>
        <v>122488</v>
      </c>
      <c r="AH39" s="36">
        <f t="shared" si="5"/>
        <v>0.70000342892411793</v>
      </c>
      <c r="AI39" s="5" t="s">
        <v>47</v>
      </c>
    </row>
    <row r="40" spans="1:35" ht="12.75" customHeight="1" x14ac:dyDescent="0.2">
      <c r="A40" s="27">
        <v>38</v>
      </c>
      <c r="B40" s="10" t="s">
        <v>237</v>
      </c>
      <c r="C40" s="10">
        <v>86133</v>
      </c>
      <c r="D40" s="10">
        <v>15</v>
      </c>
      <c r="E40" s="28" t="s">
        <v>238</v>
      </c>
      <c r="F40" s="29" t="s">
        <v>239</v>
      </c>
      <c r="G40" s="28" t="s">
        <v>240</v>
      </c>
      <c r="H40" s="6" t="s">
        <v>241</v>
      </c>
      <c r="I40" s="27">
        <v>591</v>
      </c>
      <c r="J40" s="29" t="s">
        <v>158</v>
      </c>
      <c r="K40" s="30" t="s">
        <v>110</v>
      </c>
      <c r="L40" s="31">
        <v>13.602</v>
      </c>
      <c r="M40" s="27"/>
      <c r="N40" s="27"/>
      <c r="O40" s="10" t="s">
        <v>111</v>
      </c>
      <c r="P40" s="11">
        <v>1</v>
      </c>
      <c r="Q40" s="10" t="s">
        <v>41</v>
      </c>
      <c r="R40" s="10" t="s">
        <v>70</v>
      </c>
      <c r="S40" s="10" t="s">
        <v>70</v>
      </c>
      <c r="T40" s="32">
        <f t="shared" si="1"/>
        <v>9.7234597853256874E-2</v>
      </c>
      <c r="U40" s="33">
        <f t="shared" si="2"/>
        <v>1.1296461304710093</v>
      </c>
      <c r="V40" s="34">
        <f t="shared" si="3"/>
        <v>28.129646130471009</v>
      </c>
      <c r="W40" s="12" t="s">
        <v>43</v>
      </c>
      <c r="X40" s="10" t="s">
        <v>71</v>
      </c>
      <c r="Y40" s="9">
        <v>1322585</v>
      </c>
      <c r="Z40" s="9">
        <v>0</v>
      </c>
      <c r="AA40" s="9">
        <v>925809</v>
      </c>
      <c r="AB40" s="9">
        <v>925809</v>
      </c>
      <c r="AC40" s="9">
        <v>396776</v>
      </c>
      <c r="AD40" s="30" t="s">
        <v>242</v>
      </c>
      <c r="AE40" s="30" t="s">
        <v>243</v>
      </c>
      <c r="AF40" s="36">
        <f t="shared" si="4"/>
        <v>0.69999962195246435</v>
      </c>
      <c r="AG40" s="39">
        <f t="shared" si="8"/>
        <v>925809</v>
      </c>
      <c r="AH40" s="36">
        <f t="shared" si="5"/>
        <v>0.69999962195246435</v>
      </c>
      <c r="AI40" s="5" t="s">
        <v>47</v>
      </c>
    </row>
    <row r="41" spans="1:35" ht="12.75" customHeight="1" x14ac:dyDescent="0.2">
      <c r="A41" s="27">
        <v>39</v>
      </c>
      <c r="B41" s="10" t="s">
        <v>129</v>
      </c>
      <c r="C41" s="10">
        <v>87365</v>
      </c>
      <c r="D41" s="10">
        <v>10</v>
      </c>
      <c r="E41" s="28" t="s">
        <v>130</v>
      </c>
      <c r="F41" s="29" t="s">
        <v>131</v>
      </c>
      <c r="G41" s="28" t="s">
        <v>132</v>
      </c>
      <c r="H41" s="6" t="s">
        <v>133</v>
      </c>
      <c r="I41" s="27">
        <v>6608</v>
      </c>
      <c r="J41" s="29" t="s">
        <v>109</v>
      </c>
      <c r="K41" s="30" t="s">
        <v>110</v>
      </c>
      <c r="L41" s="31">
        <v>98.616</v>
      </c>
      <c r="M41" s="27"/>
      <c r="N41" s="27"/>
      <c r="O41" s="10"/>
      <c r="P41" s="11">
        <v>1</v>
      </c>
      <c r="Q41" s="10" t="s">
        <v>41</v>
      </c>
      <c r="R41" s="10" t="s">
        <v>42</v>
      </c>
      <c r="S41" s="10" t="s">
        <v>70</v>
      </c>
      <c r="T41" s="32">
        <f t="shared" si="1"/>
        <v>7.9203273302506684E-3</v>
      </c>
      <c r="U41" s="33">
        <f t="shared" si="2"/>
        <v>1.0105604364403342</v>
      </c>
      <c r="V41" s="34">
        <f t="shared" si="3"/>
        <v>33.010560436440336</v>
      </c>
      <c r="W41" s="12" t="s">
        <v>43</v>
      </c>
      <c r="X41" s="10" t="s">
        <v>44</v>
      </c>
      <c r="Y41" s="9">
        <v>781071</v>
      </c>
      <c r="Z41" s="9">
        <v>323509</v>
      </c>
      <c r="AA41" s="9">
        <v>0</v>
      </c>
      <c r="AB41" s="9">
        <v>323509</v>
      </c>
      <c r="AC41" s="9">
        <v>457562</v>
      </c>
      <c r="AD41" s="30" t="s">
        <v>134</v>
      </c>
      <c r="AE41" s="30" t="s">
        <v>135</v>
      </c>
      <c r="AF41" s="36">
        <f t="shared" si="4"/>
        <v>0.41418641839218201</v>
      </c>
      <c r="AG41" s="39">
        <f t="shared" si="8"/>
        <v>323509</v>
      </c>
      <c r="AH41" s="36">
        <f t="shared" si="5"/>
        <v>0.41418641839218201</v>
      </c>
      <c r="AI41" s="5" t="s">
        <v>47</v>
      </c>
    </row>
    <row r="42" spans="1:35" ht="12.75" customHeight="1" x14ac:dyDescent="0.2">
      <c r="A42" s="27">
        <v>40</v>
      </c>
      <c r="B42" s="10" t="s">
        <v>315</v>
      </c>
      <c r="C42" s="10">
        <v>87262</v>
      </c>
      <c r="D42" s="10">
        <v>13</v>
      </c>
      <c r="E42" s="28" t="s">
        <v>316</v>
      </c>
      <c r="F42" s="29" t="s">
        <v>317</v>
      </c>
      <c r="G42" s="28" t="s">
        <v>171</v>
      </c>
      <c r="H42" s="6" t="s">
        <v>172</v>
      </c>
      <c r="I42" s="27">
        <v>765</v>
      </c>
      <c r="J42" s="29" t="s">
        <v>109</v>
      </c>
      <c r="K42" s="30" t="s">
        <v>110</v>
      </c>
      <c r="L42" s="31">
        <v>8.39</v>
      </c>
      <c r="M42" s="27"/>
      <c r="N42" s="27"/>
      <c r="O42" s="10" t="s">
        <v>173</v>
      </c>
      <c r="P42" s="11">
        <v>1</v>
      </c>
      <c r="Q42" s="10" t="s">
        <v>41</v>
      </c>
      <c r="R42" s="10" t="s">
        <v>43</v>
      </c>
      <c r="S42" s="10" t="s">
        <v>70</v>
      </c>
      <c r="T42" s="32">
        <f t="shared" si="1"/>
        <v>0.2383466030989273</v>
      </c>
      <c r="U42" s="33">
        <f t="shared" si="2"/>
        <v>1.3177954707985697</v>
      </c>
      <c r="V42" s="34">
        <f t="shared" si="3"/>
        <v>23.317795470798568</v>
      </c>
      <c r="W42" s="12" t="s">
        <v>43</v>
      </c>
      <c r="X42" s="10" t="s">
        <v>44</v>
      </c>
      <c r="Y42" s="9">
        <v>1999728</v>
      </c>
      <c r="Z42" s="9">
        <v>1399000</v>
      </c>
      <c r="AA42" s="9">
        <v>0</v>
      </c>
      <c r="AB42" s="9">
        <v>1399000</v>
      </c>
      <c r="AC42" s="9">
        <v>600728</v>
      </c>
      <c r="AD42" s="30" t="s">
        <v>174</v>
      </c>
      <c r="AE42" s="30" t="s">
        <v>175</v>
      </c>
      <c r="AF42" s="36">
        <f t="shared" si="4"/>
        <v>0.69959514493971175</v>
      </c>
      <c r="AG42" s="39">
        <f t="shared" si="8"/>
        <v>1399000</v>
      </c>
      <c r="AH42" s="36">
        <f t="shared" si="5"/>
        <v>0.69959514493971175</v>
      </c>
      <c r="AI42" s="5" t="s">
        <v>47</v>
      </c>
    </row>
    <row r="43" spans="1:35" ht="12.75" customHeight="1" x14ac:dyDescent="0.2">
      <c r="A43" s="14">
        <v>41</v>
      </c>
      <c r="B43" s="10" t="s">
        <v>168</v>
      </c>
      <c r="C43" s="10">
        <v>87264</v>
      </c>
      <c r="D43" s="10">
        <v>13</v>
      </c>
      <c r="E43" s="28" t="s">
        <v>169</v>
      </c>
      <c r="F43" s="29" t="s">
        <v>170</v>
      </c>
      <c r="G43" s="28" t="s">
        <v>171</v>
      </c>
      <c r="H43" s="6" t="s">
        <v>172</v>
      </c>
      <c r="I43" s="27">
        <v>765</v>
      </c>
      <c r="J43" s="29" t="s">
        <v>109</v>
      </c>
      <c r="K43" s="30" t="s">
        <v>110</v>
      </c>
      <c r="L43" s="31">
        <v>8.39</v>
      </c>
      <c r="M43" s="27"/>
      <c r="N43" s="27"/>
      <c r="O43" s="10" t="s">
        <v>173</v>
      </c>
      <c r="P43" s="11">
        <v>1</v>
      </c>
      <c r="Q43" s="10" t="s">
        <v>41</v>
      </c>
      <c r="R43" s="10" t="s">
        <v>70</v>
      </c>
      <c r="S43" s="10" t="s">
        <v>70</v>
      </c>
      <c r="T43" s="32">
        <f t="shared" si="1"/>
        <v>0.27294123957091776</v>
      </c>
      <c r="U43" s="33">
        <f t="shared" si="2"/>
        <v>1.3639216527612237</v>
      </c>
      <c r="V43" s="34">
        <f t="shared" si="3"/>
        <v>28.363921652761224</v>
      </c>
      <c r="W43" s="12" t="s">
        <v>43</v>
      </c>
      <c r="X43" s="10" t="s">
        <v>44</v>
      </c>
      <c r="Y43" s="9">
        <v>2289977</v>
      </c>
      <c r="Z43" s="9">
        <v>1602000</v>
      </c>
      <c r="AA43" s="9">
        <v>0</v>
      </c>
      <c r="AB43" s="9">
        <v>1602000</v>
      </c>
      <c r="AC43" s="9">
        <v>687977</v>
      </c>
      <c r="AD43" s="30" t="s">
        <v>174</v>
      </c>
      <c r="AE43" s="30" t="s">
        <v>175</v>
      </c>
      <c r="AF43" s="36">
        <f t="shared" si="4"/>
        <v>0.6995703450296662</v>
      </c>
      <c r="AG43" s="39">
        <f t="shared" si="8"/>
        <v>1602000</v>
      </c>
      <c r="AH43" s="36">
        <f t="shared" si="5"/>
        <v>0.6995703450296662</v>
      </c>
      <c r="AI43" s="5" t="s">
        <v>47</v>
      </c>
    </row>
    <row r="44" spans="1:35" ht="12.75" customHeight="1" x14ac:dyDescent="0.2">
      <c r="A44" s="27">
        <v>42</v>
      </c>
      <c r="B44" s="10" t="s">
        <v>104</v>
      </c>
      <c r="C44" s="10">
        <v>87242</v>
      </c>
      <c r="D44" s="10">
        <v>22</v>
      </c>
      <c r="E44" s="28" t="s">
        <v>105</v>
      </c>
      <c r="F44" s="29" t="s">
        <v>106</v>
      </c>
      <c r="G44" s="28" t="s">
        <v>107</v>
      </c>
      <c r="H44" s="6" t="s">
        <v>108</v>
      </c>
      <c r="I44" s="27">
        <v>325</v>
      </c>
      <c r="J44" s="29" t="s">
        <v>109</v>
      </c>
      <c r="K44" s="30" t="s">
        <v>110</v>
      </c>
      <c r="L44" s="31">
        <v>4.8579999999999997</v>
      </c>
      <c r="M44" s="27">
        <v>778</v>
      </c>
      <c r="N44" s="27">
        <f>Y44/M44</f>
        <v>770.46272493573269</v>
      </c>
      <c r="O44" s="10" t="s">
        <v>111</v>
      </c>
      <c r="P44" s="11">
        <v>1</v>
      </c>
      <c r="Q44" s="10" t="s">
        <v>41</v>
      </c>
      <c r="R44" s="10" t="s">
        <v>42</v>
      </c>
      <c r="S44" s="10" t="s">
        <v>70</v>
      </c>
      <c r="T44" s="32">
        <f t="shared" si="1"/>
        <v>0.12338822560724579</v>
      </c>
      <c r="U44" s="33">
        <f t="shared" si="2"/>
        <v>1.1645176341429944</v>
      </c>
      <c r="V44" s="34">
        <f t="shared" si="3"/>
        <v>33.164517634142996</v>
      </c>
      <c r="W44" s="12" t="s">
        <v>43</v>
      </c>
      <c r="X44" s="10" t="s">
        <v>44</v>
      </c>
      <c r="Y44" s="9">
        <v>599420</v>
      </c>
      <c r="Z44" s="9">
        <v>419594</v>
      </c>
      <c r="AA44" s="9">
        <v>0</v>
      </c>
      <c r="AB44" s="9">
        <v>419594</v>
      </c>
      <c r="AC44" s="9">
        <v>179826</v>
      </c>
      <c r="AD44" s="30" t="s">
        <v>112</v>
      </c>
      <c r="AE44" s="30" t="s">
        <v>113</v>
      </c>
      <c r="AF44" s="36">
        <f t="shared" si="4"/>
        <v>0.7</v>
      </c>
      <c r="AG44" s="39">
        <f t="shared" si="8"/>
        <v>419594</v>
      </c>
      <c r="AH44" s="36">
        <f t="shared" si="5"/>
        <v>0.7</v>
      </c>
      <c r="AI44" s="5" t="s">
        <v>47</v>
      </c>
    </row>
    <row r="45" spans="1:35" ht="12.75" customHeight="1" x14ac:dyDescent="0.2">
      <c r="A45" s="27">
        <v>43</v>
      </c>
      <c r="B45" s="10" t="s">
        <v>230</v>
      </c>
      <c r="C45" s="10">
        <v>87599</v>
      </c>
      <c r="D45" s="10">
        <v>18</v>
      </c>
      <c r="E45" s="28" t="s">
        <v>231</v>
      </c>
      <c r="F45" s="29" t="s">
        <v>232</v>
      </c>
      <c r="G45" s="28" t="s">
        <v>233</v>
      </c>
      <c r="H45" s="6" t="s">
        <v>234</v>
      </c>
      <c r="I45" s="27">
        <v>780</v>
      </c>
      <c r="J45" s="29" t="s">
        <v>109</v>
      </c>
      <c r="K45" s="30" t="s">
        <v>110</v>
      </c>
      <c r="L45" s="31">
        <v>8.1449999999999996</v>
      </c>
      <c r="M45" s="27">
        <v>429</v>
      </c>
      <c r="N45" s="27">
        <f>Y45/M45</f>
        <v>2248.193473193473</v>
      </c>
      <c r="O45" s="10" t="s">
        <v>111</v>
      </c>
      <c r="P45" s="11">
        <v>1</v>
      </c>
      <c r="Q45" s="10" t="s">
        <v>41</v>
      </c>
      <c r="R45" s="10" t="s">
        <v>70</v>
      </c>
      <c r="S45" s="10" t="s">
        <v>70</v>
      </c>
      <c r="T45" s="32">
        <f t="shared" si="1"/>
        <v>0.11841313689379988</v>
      </c>
      <c r="U45" s="33">
        <f t="shared" si="2"/>
        <v>1.1578841825250665</v>
      </c>
      <c r="V45" s="34">
        <f t="shared" si="3"/>
        <v>28.157884182525066</v>
      </c>
      <c r="W45" s="12" t="s">
        <v>43</v>
      </c>
      <c r="X45" s="10" t="s">
        <v>44</v>
      </c>
      <c r="Y45" s="9">
        <v>964475</v>
      </c>
      <c r="Z45" s="9">
        <v>675132</v>
      </c>
      <c r="AA45" s="9">
        <v>0</v>
      </c>
      <c r="AB45" s="9">
        <v>675132</v>
      </c>
      <c r="AC45" s="9">
        <v>289343</v>
      </c>
      <c r="AD45" s="30" t="s">
        <v>235</v>
      </c>
      <c r="AE45" s="30" t="s">
        <v>236</v>
      </c>
      <c r="AF45" s="36">
        <f t="shared" si="4"/>
        <v>0.69999948158324476</v>
      </c>
      <c r="AG45" s="39">
        <f t="shared" si="8"/>
        <v>675132</v>
      </c>
      <c r="AH45" s="36">
        <f t="shared" si="5"/>
        <v>0.69999948158324476</v>
      </c>
      <c r="AI45" s="5" t="s">
        <v>47</v>
      </c>
    </row>
    <row r="46" spans="1:35" ht="12.75" customHeight="1" x14ac:dyDescent="0.2">
      <c r="A46" s="27">
        <v>44</v>
      </c>
      <c r="B46" s="10" t="s">
        <v>161</v>
      </c>
      <c r="C46" s="10">
        <v>88266</v>
      </c>
      <c r="D46" s="10">
        <v>13</v>
      </c>
      <c r="E46" s="28" t="s">
        <v>162</v>
      </c>
      <c r="F46" s="29" t="s">
        <v>163</v>
      </c>
      <c r="G46" s="28" t="s">
        <v>164</v>
      </c>
      <c r="H46" s="6" t="s">
        <v>165</v>
      </c>
      <c r="I46" s="27">
        <v>1121</v>
      </c>
      <c r="J46" s="29" t="s">
        <v>109</v>
      </c>
      <c r="K46" s="30" t="s">
        <v>110</v>
      </c>
      <c r="L46" s="31">
        <v>16.044</v>
      </c>
      <c r="M46" s="27"/>
      <c r="N46" s="27"/>
      <c r="O46" s="10" t="s">
        <v>111</v>
      </c>
      <c r="P46" s="11">
        <v>1</v>
      </c>
      <c r="Q46" s="10" t="s">
        <v>41</v>
      </c>
      <c r="R46" s="10" t="s">
        <v>70</v>
      </c>
      <c r="S46" s="10" t="s">
        <v>70</v>
      </c>
      <c r="T46" s="32">
        <f t="shared" si="1"/>
        <v>0.36729431563201198</v>
      </c>
      <c r="U46" s="33">
        <f t="shared" si="2"/>
        <v>1.489725754176016</v>
      </c>
      <c r="V46" s="34">
        <f t="shared" si="3"/>
        <v>28.489725754176018</v>
      </c>
      <c r="W46" s="12" t="s">
        <v>43</v>
      </c>
      <c r="X46" s="10" t="s">
        <v>44</v>
      </c>
      <c r="Y46" s="9">
        <v>5892870</v>
      </c>
      <c r="Z46" s="9">
        <v>4125000</v>
      </c>
      <c r="AA46" s="9">
        <v>0</v>
      </c>
      <c r="AB46" s="9">
        <v>4125000</v>
      </c>
      <c r="AC46" s="9">
        <v>1767870</v>
      </c>
      <c r="AD46" s="30" t="s">
        <v>166</v>
      </c>
      <c r="AE46" s="30" t="s">
        <v>167</v>
      </c>
      <c r="AF46" s="36">
        <f t="shared" si="4"/>
        <v>0.699998472730605</v>
      </c>
      <c r="AG46" s="39">
        <v>3500000</v>
      </c>
      <c r="AH46" s="36">
        <f t="shared" si="5"/>
        <v>0.59393809807445264</v>
      </c>
      <c r="AI46" s="5" t="s">
        <v>47</v>
      </c>
    </row>
    <row r="47" spans="1:35" ht="12.75" customHeight="1" x14ac:dyDescent="0.2">
      <c r="A47" s="42">
        <v>45</v>
      </c>
      <c r="B47" s="43" t="s">
        <v>188</v>
      </c>
      <c r="C47" s="43">
        <v>87226</v>
      </c>
      <c r="D47" s="43">
        <v>26</v>
      </c>
      <c r="E47" s="44" t="s">
        <v>189</v>
      </c>
      <c r="F47" s="45" t="s">
        <v>190</v>
      </c>
      <c r="G47" s="44" t="s">
        <v>191</v>
      </c>
      <c r="H47" s="46" t="s">
        <v>192</v>
      </c>
      <c r="I47" s="47">
        <v>815</v>
      </c>
      <c r="J47" s="45" t="s">
        <v>109</v>
      </c>
      <c r="K47" s="48" t="s">
        <v>110</v>
      </c>
      <c r="L47" s="49">
        <v>9.3249999999999993</v>
      </c>
      <c r="M47" s="47">
        <v>315</v>
      </c>
      <c r="N47" s="50">
        <f>Y47/M47</f>
        <v>7603.1777777777779</v>
      </c>
      <c r="O47" s="43" t="s">
        <v>111</v>
      </c>
      <c r="P47" s="51">
        <v>1</v>
      </c>
      <c r="Q47" s="43" t="s">
        <v>41</v>
      </c>
      <c r="R47" s="43" t="s">
        <v>70</v>
      </c>
      <c r="S47" s="43" t="s">
        <v>70</v>
      </c>
      <c r="T47" s="52">
        <f t="shared" si="1"/>
        <v>0.25683656836461127</v>
      </c>
      <c r="U47" s="53">
        <f t="shared" si="2"/>
        <v>1.3424487578194817</v>
      </c>
      <c r="V47" s="54">
        <f t="shared" si="3"/>
        <v>28.342448757819483</v>
      </c>
      <c r="W47" s="55" t="s">
        <v>43</v>
      </c>
      <c r="X47" s="43" t="s">
        <v>44</v>
      </c>
      <c r="Y47" s="56">
        <v>2395001</v>
      </c>
      <c r="Z47" s="56">
        <v>1676500</v>
      </c>
      <c r="AA47" s="56">
        <v>0</v>
      </c>
      <c r="AB47" s="56">
        <v>1676500</v>
      </c>
      <c r="AC47" s="56">
        <v>718501</v>
      </c>
      <c r="AD47" s="48" t="s">
        <v>193</v>
      </c>
      <c r="AE47" s="48" t="s">
        <v>194</v>
      </c>
      <c r="AF47" s="57">
        <f t="shared" si="4"/>
        <v>0.69999970772454789</v>
      </c>
      <c r="AG47" s="58">
        <v>470000</v>
      </c>
      <c r="AH47" s="36">
        <f t="shared" si="5"/>
        <v>0.19624208925173725</v>
      </c>
      <c r="AI47" s="5" t="s">
        <v>47</v>
      </c>
    </row>
    <row r="48" spans="1:35" ht="13.5" customHeight="1" x14ac:dyDescent="0.2">
      <c r="A48" s="126" t="s">
        <v>550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59"/>
      <c r="AA48" s="59"/>
      <c r="AB48" s="59"/>
      <c r="AC48" s="59"/>
      <c r="AD48" s="59"/>
      <c r="AE48" s="59"/>
      <c r="AF48" s="60"/>
      <c r="AG48" s="61">
        <f>SUM(AG3:AG47)</f>
        <v>66336269.5</v>
      </c>
    </row>
  </sheetData>
  <sortState ref="A2:AI46">
    <sortCondition ref="K2:K46"/>
    <sortCondition ref="J2:J46"/>
    <sortCondition ref="H2:H46"/>
    <sortCondition ref="C2:C46"/>
  </sortState>
  <mergeCells count="2">
    <mergeCell ref="A48:Y48"/>
    <mergeCell ref="A1:F1"/>
  </mergeCells>
  <conditionalFormatting sqref="P3:P47">
    <cfRule type="cellIs" dxfId="7" priority="3" operator="equal">
      <formula>0</formula>
    </cfRule>
  </conditionalFormatting>
  <conditionalFormatting sqref="AF3:AF47">
    <cfRule type="cellIs" dxfId="6" priority="2" operator="greaterThan">
      <formula>70</formula>
    </cfRule>
  </conditionalFormatting>
  <conditionalFormatting sqref="AH3:AH47">
    <cfRule type="cellIs" dxfId="5" priority="1" operator="greaterThan">
      <formula>70</formula>
    </cfRule>
  </conditionalFormatting>
  <printOptions horizontalCentered="1" gridLines="1" gridLinesSet="0"/>
  <pageMargins left="0.15748031496062992" right="0.19685039370078741" top="0.78740157480314965" bottom="0.35433070866141736" header="0.31496062992125984" footer="0.19685039370078741"/>
  <pageSetup paperSize="9" scale="85" fitToWidth="0" fitToHeight="0" orientation="landscape" r:id="rId1"/>
  <headerFooter alignWithMargins="0">
    <oddHeader>&amp;C&amp;"Arial,Tučné"Obnova obecního a krajského majetku po živelních pohromách - DT2
&amp;"Arial,Obyčejné"Doporučené akce&amp;RPříloha č. 2 k RM č. 16/2017</oddHeader>
    <oddFooter>&amp;LPozn.: Maximální výše dotace pro jednu obec je 3,5 mil. Kč&amp;CStránka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K23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4.5703125" customWidth="1"/>
    <col min="2" max="2" width="5.28515625" style="13" hidden="1" customWidth="1"/>
    <col min="3" max="3" width="8.140625" style="13" customWidth="1"/>
    <col min="4" max="4" width="4.42578125" style="13" hidden="1" customWidth="1"/>
    <col min="5" max="5" width="14.42578125" style="13" hidden="1" customWidth="1"/>
    <col min="6" max="6" width="57.85546875" customWidth="1"/>
    <col min="7" max="7" width="8.7109375" style="13" hidden="1" customWidth="1"/>
    <col min="8" max="8" width="18.42578125" customWidth="1"/>
    <col min="9" max="9" width="6.140625" style="13" hidden="1" customWidth="1"/>
    <col min="10" max="10" width="11.85546875" customWidth="1"/>
    <col min="11" max="11" width="10" customWidth="1"/>
    <col min="12" max="12" width="8.5703125" style="13" hidden="1" customWidth="1"/>
    <col min="13" max="13" width="7.28515625" style="13" hidden="1" customWidth="1"/>
    <col min="14" max="14" width="5.85546875" style="13" hidden="1" customWidth="1"/>
    <col min="15" max="15" width="7.28515625" style="13" hidden="1" customWidth="1"/>
    <col min="16" max="16" width="6.28515625" style="13" hidden="1" customWidth="1"/>
    <col min="17" max="17" width="8.85546875" hidden="1" customWidth="1"/>
    <col min="18" max="19" width="5.7109375" style="13" hidden="1" customWidth="1"/>
    <col min="20" max="20" width="7.28515625" style="13" hidden="1" customWidth="1"/>
    <col min="21" max="21" width="5.85546875" style="13" hidden="1" customWidth="1"/>
    <col min="22" max="22" width="7.28515625" style="13" hidden="1" customWidth="1"/>
    <col min="23" max="23" width="5" style="13" hidden="1" customWidth="1"/>
    <col min="24" max="24" width="5.85546875" style="13" hidden="1" customWidth="1"/>
    <col min="25" max="25" width="9.42578125" customWidth="1"/>
    <col min="26" max="26" width="9.28515625" hidden="1" customWidth="1"/>
    <col min="27" max="27" width="10.5703125" hidden="1" customWidth="1"/>
    <col min="28" max="28" width="9" hidden="1" customWidth="1"/>
    <col min="29" max="29" width="11" hidden="1" customWidth="1"/>
    <col min="30" max="30" width="13.42578125" hidden="1" customWidth="1"/>
    <col min="31" max="31" width="20.28515625" hidden="1" customWidth="1"/>
    <col min="32" max="32" width="5.85546875" style="13" hidden="1" customWidth="1"/>
    <col min="33" max="33" width="10.140625" customWidth="1"/>
    <col min="34" max="34" width="6" style="13" hidden="1" customWidth="1"/>
    <col min="35" max="35" width="8.85546875" customWidth="1"/>
  </cols>
  <sheetData>
    <row r="1" spans="1:37" ht="24" customHeight="1" x14ac:dyDescent="0.2">
      <c r="A1" s="127"/>
      <c r="B1" s="127"/>
      <c r="C1" s="127"/>
      <c r="D1" s="127"/>
      <c r="E1" s="127"/>
      <c r="F1" s="127"/>
    </row>
    <row r="2" spans="1:37" ht="21.75" customHeight="1" x14ac:dyDescent="0.2">
      <c r="A2" s="124" t="s">
        <v>578</v>
      </c>
      <c r="B2" s="90" t="s">
        <v>1</v>
      </c>
      <c r="C2" s="90" t="s">
        <v>551</v>
      </c>
      <c r="D2" s="90" t="s">
        <v>3</v>
      </c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0" t="s">
        <v>9</v>
      </c>
      <c r="K2" s="90" t="s">
        <v>10</v>
      </c>
      <c r="L2" s="90" t="s">
        <v>11</v>
      </c>
      <c r="M2" s="90" t="s">
        <v>12</v>
      </c>
      <c r="N2" s="90" t="s">
        <v>13</v>
      </c>
      <c r="O2" s="90" t="s">
        <v>14</v>
      </c>
      <c r="P2" s="90" t="s">
        <v>15</v>
      </c>
      <c r="Q2" s="91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90" t="s">
        <v>22</v>
      </c>
      <c r="X2" s="90" t="s">
        <v>23</v>
      </c>
      <c r="Y2" s="90" t="s">
        <v>554</v>
      </c>
      <c r="Z2" s="90" t="s">
        <v>25</v>
      </c>
      <c r="AA2" s="90" t="s">
        <v>26</v>
      </c>
      <c r="AB2" s="90" t="s">
        <v>27</v>
      </c>
      <c r="AC2" s="90" t="s">
        <v>28</v>
      </c>
      <c r="AD2" s="90" t="s">
        <v>29</v>
      </c>
      <c r="AE2" s="90" t="s">
        <v>30</v>
      </c>
      <c r="AF2" s="90" t="s">
        <v>31</v>
      </c>
      <c r="AG2" s="91" t="s">
        <v>553</v>
      </c>
      <c r="AH2" s="132" t="s">
        <v>32</v>
      </c>
      <c r="AI2" s="131" t="s">
        <v>580</v>
      </c>
    </row>
    <row r="3" spans="1:37" ht="18.75" customHeight="1" x14ac:dyDescent="0.2">
      <c r="A3" s="129" t="s">
        <v>558</v>
      </c>
      <c r="B3" s="95" t="s">
        <v>347</v>
      </c>
      <c r="C3" s="95">
        <v>87039</v>
      </c>
      <c r="D3" s="95">
        <v>12</v>
      </c>
      <c r="E3" s="96" t="s">
        <v>348</v>
      </c>
      <c r="F3" s="97" t="s">
        <v>349</v>
      </c>
      <c r="G3" s="96" t="s">
        <v>350</v>
      </c>
      <c r="H3" s="98" t="s">
        <v>351</v>
      </c>
      <c r="I3" s="99">
        <v>233</v>
      </c>
      <c r="J3" s="97" t="s">
        <v>56</v>
      </c>
      <c r="K3" s="100" t="s">
        <v>57</v>
      </c>
      <c r="L3" s="101">
        <v>3.1</v>
      </c>
      <c r="M3" s="99">
        <v>2176</v>
      </c>
      <c r="N3" s="99">
        <f t="shared" ref="N3:N11" si="0">Y3/M3</f>
        <v>2094.4986213235293</v>
      </c>
      <c r="O3" s="95"/>
      <c r="P3" s="102">
        <v>1</v>
      </c>
      <c r="Q3" s="95" t="s">
        <v>41</v>
      </c>
      <c r="R3" s="95" t="s">
        <v>43</v>
      </c>
      <c r="S3" s="95" t="s">
        <v>43</v>
      </c>
      <c r="T3" s="103">
        <f t="shared" ref="T3:T21" si="1">Y3/(1000000*L3)</f>
        <v>1.4702029032258064</v>
      </c>
      <c r="U3" s="104">
        <f t="shared" ref="U3:U21" si="2">2*T3/1.5+1</f>
        <v>2.9602705376344085</v>
      </c>
      <c r="V3" s="105">
        <f t="shared" ref="V3:V21" si="3">R3*5+S3*4+U3</f>
        <v>20.960270537634408</v>
      </c>
      <c r="W3" s="106" t="s">
        <v>43</v>
      </c>
      <c r="X3" s="95" t="s">
        <v>71</v>
      </c>
      <c r="Y3" s="107">
        <v>4557629</v>
      </c>
      <c r="Z3" s="107">
        <v>0</v>
      </c>
      <c r="AA3" s="107">
        <v>3190340</v>
      </c>
      <c r="AB3" s="107">
        <v>3190340</v>
      </c>
      <c r="AC3" s="107">
        <v>1367289</v>
      </c>
      <c r="AD3" s="100" t="s">
        <v>119</v>
      </c>
      <c r="AE3" s="100" t="s">
        <v>120</v>
      </c>
      <c r="AF3" s="108">
        <f t="shared" ref="AF3:AF21" si="4">AB3/Y3</f>
        <v>0.69999993417630091</v>
      </c>
      <c r="AG3" s="135">
        <f t="shared" ref="AG3:AG10" si="5">AB3</f>
        <v>3190340</v>
      </c>
      <c r="AH3" s="133" t="s">
        <v>352</v>
      </c>
      <c r="AI3" s="134">
        <v>42964</v>
      </c>
    </row>
    <row r="4" spans="1:37" ht="18.75" customHeight="1" x14ac:dyDescent="0.2">
      <c r="A4" s="130" t="s">
        <v>559</v>
      </c>
      <c r="B4" s="63" t="s">
        <v>353</v>
      </c>
      <c r="C4" s="63">
        <v>87041</v>
      </c>
      <c r="D4" s="63">
        <v>13</v>
      </c>
      <c r="E4" s="64" t="s">
        <v>354</v>
      </c>
      <c r="F4" s="65" t="s">
        <v>355</v>
      </c>
      <c r="G4" s="64" t="s">
        <v>356</v>
      </c>
      <c r="H4" s="66" t="s">
        <v>357</v>
      </c>
      <c r="I4" s="62">
        <v>456</v>
      </c>
      <c r="J4" s="65" t="s">
        <v>56</v>
      </c>
      <c r="K4" s="67" t="s">
        <v>57</v>
      </c>
      <c r="L4" s="68">
        <v>4.5149999999999997</v>
      </c>
      <c r="M4" s="62">
        <v>2190</v>
      </c>
      <c r="N4" s="62">
        <f t="shared" si="0"/>
        <v>1650.6191780821919</v>
      </c>
      <c r="O4" s="63"/>
      <c r="P4" s="69">
        <v>1</v>
      </c>
      <c r="Q4" s="63" t="s">
        <v>41</v>
      </c>
      <c r="R4" s="63" t="s">
        <v>43</v>
      </c>
      <c r="S4" s="63" t="s">
        <v>43</v>
      </c>
      <c r="T4" s="70">
        <f t="shared" si="1"/>
        <v>0.80063255813953493</v>
      </c>
      <c r="U4" s="71">
        <f t="shared" si="2"/>
        <v>2.0675100775193798</v>
      </c>
      <c r="V4" s="72">
        <f t="shared" si="3"/>
        <v>20.06751007751938</v>
      </c>
      <c r="W4" s="73" t="s">
        <v>43</v>
      </c>
      <c r="X4" s="63" t="s">
        <v>71</v>
      </c>
      <c r="Y4" s="74">
        <v>3614856</v>
      </c>
      <c r="Z4" s="74">
        <v>0</v>
      </c>
      <c r="AA4" s="74">
        <v>2530399</v>
      </c>
      <c r="AB4" s="74">
        <v>2530399</v>
      </c>
      <c r="AC4" s="74">
        <v>1084457</v>
      </c>
      <c r="AD4" s="67" t="s">
        <v>119</v>
      </c>
      <c r="AE4" s="67" t="s">
        <v>120</v>
      </c>
      <c r="AF4" s="75">
        <f t="shared" si="4"/>
        <v>0.6999999446727615</v>
      </c>
      <c r="AG4" s="136">
        <f t="shared" si="5"/>
        <v>2530399</v>
      </c>
      <c r="AH4" s="133" t="s">
        <v>358</v>
      </c>
      <c r="AI4" s="134">
        <v>42986</v>
      </c>
    </row>
    <row r="5" spans="1:37" ht="18.75" customHeight="1" x14ac:dyDescent="0.2">
      <c r="A5" s="130" t="s">
        <v>560</v>
      </c>
      <c r="B5" s="63" t="s">
        <v>359</v>
      </c>
      <c r="C5" s="63">
        <v>88357</v>
      </c>
      <c r="D5" s="63">
        <v>14</v>
      </c>
      <c r="E5" s="64" t="s">
        <v>360</v>
      </c>
      <c r="F5" s="65" t="s">
        <v>361</v>
      </c>
      <c r="G5" s="64" t="s">
        <v>362</v>
      </c>
      <c r="H5" s="66" t="s">
        <v>363</v>
      </c>
      <c r="I5" s="62">
        <v>78</v>
      </c>
      <c r="J5" s="65" t="s">
        <v>147</v>
      </c>
      <c r="K5" s="67" t="s">
        <v>57</v>
      </c>
      <c r="L5" s="68">
        <v>4.0289999999999999</v>
      </c>
      <c r="M5" s="62">
        <v>975</v>
      </c>
      <c r="N5" s="62">
        <f t="shared" si="0"/>
        <v>1648.9989743589745</v>
      </c>
      <c r="O5" s="63"/>
      <c r="P5" s="69">
        <v>1</v>
      </c>
      <c r="Q5" s="63" t="s">
        <v>41</v>
      </c>
      <c r="R5" s="63" t="s">
        <v>43</v>
      </c>
      <c r="S5" s="63" t="s">
        <v>43</v>
      </c>
      <c r="T5" s="70">
        <f t="shared" si="1"/>
        <v>0.39905038471084636</v>
      </c>
      <c r="U5" s="71">
        <f t="shared" si="2"/>
        <v>1.5320671796144618</v>
      </c>
      <c r="V5" s="72">
        <f t="shared" si="3"/>
        <v>19.532067179614462</v>
      </c>
      <c r="W5" s="73" t="s">
        <v>43</v>
      </c>
      <c r="X5" s="63" t="s">
        <v>71</v>
      </c>
      <c r="Y5" s="74">
        <v>1607774</v>
      </c>
      <c r="Z5" s="74">
        <v>0</v>
      </c>
      <c r="AA5" s="74">
        <v>1125441</v>
      </c>
      <c r="AB5" s="74">
        <v>1125441</v>
      </c>
      <c r="AC5" s="74">
        <v>482333</v>
      </c>
      <c r="AD5" s="67" t="s">
        <v>95</v>
      </c>
      <c r="AE5" s="67" t="s">
        <v>96</v>
      </c>
      <c r="AF5" s="75">
        <f t="shared" si="4"/>
        <v>0.69999950241762832</v>
      </c>
      <c r="AG5" s="136">
        <f t="shared" si="5"/>
        <v>1125441</v>
      </c>
      <c r="AH5" s="133" t="s">
        <v>364</v>
      </c>
      <c r="AI5" s="134">
        <v>42986</v>
      </c>
    </row>
    <row r="6" spans="1:37" ht="18.75" customHeight="1" x14ac:dyDescent="0.2">
      <c r="A6" s="130" t="s">
        <v>561</v>
      </c>
      <c r="B6" s="63" t="s">
        <v>365</v>
      </c>
      <c r="C6" s="63">
        <v>88385</v>
      </c>
      <c r="D6" s="63">
        <v>11</v>
      </c>
      <c r="E6" s="64" t="s">
        <v>366</v>
      </c>
      <c r="F6" s="65" t="s">
        <v>367</v>
      </c>
      <c r="G6" s="64" t="s">
        <v>117</v>
      </c>
      <c r="H6" s="66" t="s">
        <v>118</v>
      </c>
      <c r="I6" s="62">
        <v>170</v>
      </c>
      <c r="J6" s="65" t="s">
        <v>56</v>
      </c>
      <c r="K6" s="67" t="s">
        <v>57</v>
      </c>
      <c r="L6" s="68">
        <v>2.85</v>
      </c>
      <c r="M6" s="62">
        <v>371</v>
      </c>
      <c r="N6" s="62">
        <f t="shared" si="0"/>
        <v>2297.7466307277627</v>
      </c>
      <c r="O6" s="63"/>
      <c r="P6" s="69">
        <v>1</v>
      </c>
      <c r="Q6" s="63" t="s">
        <v>41</v>
      </c>
      <c r="R6" s="63" t="s">
        <v>43</v>
      </c>
      <c r="S6" s="63" t="s">
        <v>43</v>
      </c>
      <c r="T6" s="70">
        <f t="shared" si="1"/>
        <v>0.29911017543859647</v>
      </c>
      <c r="U6" s="71">
        <f t="shared" si="2"/>
        <v>1.3988135672514619</v>
      </c>
      <c r="V6" s="72">
        <f t="shared" si="3"/>
        <v>19.398813567251462</v>
      </c>
      <c r="W6" s="73" t="s">
        <v>43</v>
      </c>
      <c r="X6" s="63" t="s">
        <v>71</v>
      </c>
      <c r="Y6" s="74">
        <v>852464</v>
      </c>
      <c r="Z6" s="74">
        <v>0</v>
      </c>
      <c r="AA6" s="74">
        <v>596724</v>
      </c>
      <c r="AB6" s="74">
        <v>596724</v>
      </c>
      <c r="AC6" s="74">
        <v>255740</v>
      </c>
      <c r="AD6" s="67" t="s">
        <v>119</v>
      </c>
      <c r="AE6" s="67" t="s">
        <v>120</v>
      </c>
      <c r="AF6" s="75">
        <f t="shared" si="4"/>
        <v>0.69999906154394786</v>
      </c>
      <c r="AG6" s="136">
        <f t="shared" si="5"/>
        <v>596724</v>
      </c>
      <c r="AH6" s="133" t="s">
        <v>368</v>
      </c>
      <c r="AI6" s="134">
        <v>42986</v>
      </c>
    </row>
    <row r="7" spans="1:37" ht="18.75" customHeight="1" x14ac:dyDescent="0.2">
      <c r="A7" s="130" t="s">
        <v>562</v>
      </c>
      <c r="B7" s="63" t="s">
        <v>369</v>
      </c>
      <c r="C7" s="63">
        <v>88290</v>
      </c>
      <c r="D7" s="63">
        <v>12</v>
      </c>
      <c r="E7" s="64" t="s">
        <v>370</v>
      </c>
      <c r="F7" s="65" t="s">
        <v>371</v>
      </c>
      <c r="G7" s="64" t="s">
        <v>372</v>
      </c>
      <c r="H7" s="66" t="s">
        <v>373</v>
      </c>
      <c r="I7" s="62">
        <v>732</v>
      </c>
      <c r="J7" s="65" t="s">
        <v>87</v>
      </c>
      <c r="K7" s="67" t="s">
        <v>57</v>
      </c>
      <c r="L7" s="68">
        <v>13.195</v>
      </c>
      <c r="M7" s="62">
        <v>6125</v>
      </c>
      <c r="N7" s="62">
        <f t="shared" si="0"/>
        <v>602.62938775510202</v>
      </c>
      <c r="O7" s="63"/>
      <c r="P7" s="69">
        <v>1</v>
      </c>
      <c r="Q7" s="63" t="s">
        <v>41</v>
      </c>
      <c r="R7" s="63" t="s">
        <v>43</v>
      </c>
      <c r="S7" s="63" t="s">
        <v>43</v>
      </c>
      <c r="T7" s="70">
        <f t="shared" si="1"/>
        <v>0.27973512694202352</v>
      </c>
      <c r="U7" s="71">
        <f t="shared" si="2"/>
        <v>1.3729801692560313</v>
      </c>
      <c r="V7" s="72">
        <f t="shared" si="3"/>
        <v>19.372980169256032</v>
      </c>
      <c r="W7" s="73" t="s">
        <v>43</v>
      </c>
      <c r="X7" s="63" t="s">
        <v>71</v>
      </c>
      <c r="Y7" s="74">
        <v>3691105</v>
      </c>
      <c r="Z7" s="74">
        <v>0</v>
      </c>
      <c r="AA7" s="74">
        <v>2583773</v>
      </c>
      <c r="AB7" s="74">
        <v>2583773</v>
      </c>
      <c r="AC7" s="74">
        <v>1107332</v>
      </c>
      <c r="AD7" s="67" t="s">
        <v>374</v>
      </c>
      <c r="AE7" s="67" t="s">
        <v>222</v>
      </c>
      <c r="AF7" s="75">
        <f t="shared" si="4"/>
        <v>0.69999986453920982</v>
      </c>
      <c r="AG7" s="136">
        <f t="shared" si="5"/>
        <v>2583773</v>
      </c>
      <c r="AH7" s="133" t="s">
        <v>375</v>
      </c>
      <c r="AI7" s="134">
        <v>42986</v>
      </c>
    </row>
    <row r="8" spans="1:37" ht="18.75" customHeight="1" x14ac:dyDescent="0.2">
      <c r="A8" s="141" t="s">
        <v>563</v>
      </c>
      <c r="B8" s="63" t="s">
        <v>376</v>
      </c>
      <c r="C8" s="63">
        <v>86134</v>
      </c>
      <c r="D8" s="63">
        <v>16</v>
      </c>
      <c r="E8" s="64" t="s">
        <v>377</v>
      </c>
      <c r="F8" s="65" t="s">
        <v>378</v>
      </c>
      <c r="G8" s="64" t="s">
        <v>379</v>
      </c>
      <c r="H8" s="66" t="s">
        <v>380</v>
      </c>
      <c r="I8" s="62">
        <v>589</v>
      </c>
      <c r="J8" s="65" t="s">
        <v>147</v>
      </c>
      <c r="K8" s="67" t="s">
        <v>57</v>
      </c>
      <c r="L8" s="68">
        <v>6.7270000000000003</v>
      </c>
      <c r="M8" s="62">
        <v>1271</v>
      </c>
      <c r="N8" s="62">
        <f t="shared" si="0"/>
        <v>964.24547600314713</v>
      </c>
      <c r="O8" s="63"/>
      <c r="P8" s="69">
        <v>1</v>
      </c>
      <c r="Q8" s="63" t="s">
        <v>41</v>
      </c>
      <c r="R8" s="63" t="s">
        <v>43</v>
      </c>
      <c r="S8" s="63" t="s">
        <v>43</v>
      </c>
      <c r="T8" s="70">
        <f t="shared" si="1"/>
        <v>0.18218462910658539</v>
      </c>
      <c r="U8" s="71">
        <f t="shared" si="2"/>
        <v>1.2429128388087805</v>
      </c>
      <c r="V8" s="72">
        <f t="shared" si="3"/>
        <v>19.242912838808781</v>
      </c>
      <c r="W8" s="73" t="s">
        <v>43</v>
      </c>
      <c r="X8" s="63" t="s">
        <v>71</v>
      </c>
      <c r="Y8" s="74">
        <v>1225556</v>
      </c>
      <c r="Z8" s="74">
        <v>0</v>
      </c>
      <c r="AA8" s="74">
        <v>857889</v>
      </c>
      <c r="AB8" s="74">
        <v>857889</v>
      </c>
      <c r="AC8" s="74">
        <v>367667</v>
      </c>
      <c r="AD8" s="67" t="s">
        <v>381</v>
      </c>
      <c r="AE8" s="67" t="s">
        <v>382</v>
      </c>
      <c r="AF8" s="75">
        <f t="shared" si="4"/>
        <v>0.69999983680876277</v>
      </c>
      <c r="AG8" s="109">
        <f t="shared" si="5"/>
        <v>857889</v>
      </c>
      <c r="AH8" s="133" t="s">
        <v>383</v>
      </c>
      <c r="AI8" s="137" t="s">
        <v>581</v>
      </c>
    </row>
    <row r="9" spans="1:37" ht="18.75" customHeight="1" x14ac:dyDescent="0.2">
      <c r="A9" s="141" t="s">
        <v>564</v>
      </c>
      <c r="B9" s="63" t="s">
        <v>384</v>
      </c>
      <c r="C9" s="63">
        <v>87163</v>
      </c>
      <c r="D9" s="63">
        <v>13</v>
      </c>
      <c r="E9" s="64" t="s">
        <v>385</v>
      </c>
      <c r="F9" s="65" t="s">
        <v>386</v>
      </c>
      <c r="G9" s="64" t="s">
        <v>326</v>
      </c>
      <c r="H9" s="66" t="s">
        <v>327</v>
      </c>
      <c r="I9" s="62">
        <v>420</v>
      </c>
      <c r="J9" s="65" t="s">
        <v>158</v>
      </c>
      <c r="K9" s="67" t="s">
        <v>110</v>
      </c>
      <c r="L9" s="68">
        <v>5.1929999999999996</v>
      </c>
      <c r="M9" s="62">
        <v>1050</v>
      </c>
      <c r="N9" s="62">
        <f t="shared" si="0"/>
        <v>886.4</v>
      </c>
      <c r="O9" s="63" t="s">
        <v>111</v>
      </c>
      <c r="P9" s="69">
        <v>1</v>
      </c>
      <c r="Q9" s="63" t="s">
        <v>41</v>
      </c>
      <c r="R9" s="63" t="s">
        <v>43</v>
      </c>
      <c r="S9" s="63" t="s">
        <v>43</v>
      </c>
      <c r="T9" s="70">
        <f t="shared" si="1"/>
        <v>0.17922588099364528</v>
      </c>
      <c r="U9" s="71">
        <f t="shared" si="2"/>
        <v>1.2389678413248604</v>
      </c>
      <c r="V9" s="72">
        <f t="shared" si="3"/>
        <v>19.238967841324861</v>
      </c>
      <c r="W9" s="73" t="s">
        <v>43</v>
      </c>
      <c r="X9" s="63" t="s">
        <v>71</v>
      </c>
      <c r="Y9" s="74">
        <v>930720</v>
      </c>
      <c r="Z9" s="74">
        <v>0</v>
      </c>
      <c r="AA9" s="74">
        <v>651000</v>
      </c>
      <c r="AB9" s="74">
        <v>651000</v>
      </c>
      <c r="AC9" s="74">
        <v>279720</v>
      </c>
      <c r="AD9" s="67" t="s">
        <v>328</v>
      </c>
      <c r="AE9" s="67" t="s">
        <v>329</v>
      </c>
      <c r="AF9" s="75">
        <f t="shared" si="4"/>
        <v>0.69945848375451258</v>
      </c>
      <c r="AG9" s="109">
        <f t="shared" si="5"/>
        <v>651000</v>
      </c>
      <c r="AH9" s="133" t="s">
        <v>387</v>
      </c>
      <c r="AI9" s="138"/>
    </row>
    <row r="10" spans="1:37" ht="18.75" customHeight="1" x14ac:dyDescent="0.2">
      <c r="A10" s="141" t="s">
        <v>565</v>
      </c>
      <c r="B10" s="63" t="s">
        <v>388</v>
      </c>
      <c r="C10" s="63">
        <v>85945</v>
      </c>
      <c r="D10" s="63">
        <v>17</v>
      </c>
      <c r="E10" s="64" t="s">
        <v>389</v>
      </c>
      <c r="F10" s="65" t="s">
        <v>390</v>
      </c>
      <c r="G10" s="64" t="s">
        <v>391</v>
      </c>
      <c r="H10" s="66" t="s">
        <v>392</v>
      </c>
      <c r="I10" s="62">
        <v>1558</v>
      </c>
      <c r="J10" s="65" t="s">
        <v>147</v>
      </c>
      <c r="K10" s="67" t="s">
        <v>57</v>
      </c>
      <c r="L10" s="68">
        <v>24.404</v>
      </c>
      <c r="M10" s="62">
        <v>2680</v>
      </c>
      <c r="N10" s="62">
        <f t="shared" si="0"/>
        <v>922.5608208955224</v>
      </c>
      <c r="O10" s="63"/>
      <c r="P10" s="69">
        <v>1</v>
      </c>
      <c r="Q10" s="63" t="s">
        <v>41</v>
      </c>
      <c r="R10" s="63" t="s">
        <v>43</v>
      </c>
      <c r="S10" s="63" t="s">
        <v>43</v>
      </c>
      <c r="T10" s="70">
        <f t="shared" si="1"/>
        <v>0.10131384199311588</v>
      </c>
      <c r="U10" s="71">
        <f t="shared" si="2"/>
        <v>1.1350851226574878</v>
      </c>
      <c r="V10" s="72">
        <f t="shared" si="3"/>
        <v>19.135085122657486</v>
      </c>
      <c r="W10" s="73" t="s">
        <v>43</v>
      </c>
      <c r="X10" s="63" t="s">
        <v>71</v>
      </c>
      <c r="Y10" s="74">
        <v>2472463</v>
      </c>
      <c r="Z10" s="74">
        <v>0</v>
      </c>
      <c r="AA10" s="74">
        <v>1730724</v>
      </c>
      <c r="AB10" s="74">
        <v>1730724</v>
      </c>
      <c r="AC10" s="74">
        <v>741739</v>
      </c>
      <c r="AD10" s="67" t="s">
        <v>381</v>
      </c>
      <c r="AE10" s="67" t="s">
        <v>382</v>
      </c>
      <c r="AF10" s="75">
        <f t="shared" si="4"/>
        <v>0.69999995955450089</v>
      </c>
      <c r="AG10" s="109">
        <f t="shared" si="5"/>
        <v>1730724</v>
      </c>
      <c r="AH10" s="133" t="s">
        <v>393</v>
      </c>
      <c r="AI10" s="138"/>
    </row>
    <row r="11" spans="1:37" ht="18.75" customHeight="1" x14ac:dyDescent="0.2">
      <c r="A11" s="141" t="s">
        <v>566</v>
      </c>
      <c r="B11" s="63" t="s">
        <v>394</v>
      </c>
      <c r="C11" s="63">
        <v>87942</v>
      </c>
      <c r="D11" s="63">
        <v>61</v>
      </c>
      <c r="E11" s="64" t="s">
        <v>395</v>
      </c>
      <c r="F11" s="65" t="s">
        <v>396</v>
      </c>
      <c r="G11" s="64" t="s">
        <v>397</v>
      </c>
      <c r="H11" s="66" t="s">
        <v>398</v>
      </c>
      <c r="I11" s="62">
        <v>3024</v>
      </c>
      <c r="J11" s="65" t="s">
        <v>56</v>
      </c>
      <c r="K11" s="67" t="s">
        <v>57</v>
      </c>
      <c r="L11" s="68">
        <v>59.6</v>
      </c>
      <c r="M11" s="62">
        <v>2249</v>
      </c>
      <c r="N11" s="62">
        <f t="shared" si="0"/>
        <v>2268.2058692752335</v>
      </c>
      <c r="O11" s="63"/>
      <c r="P11" s="69">
        <v>1</v>
      </c>
      <c r="Q11" s="63" t="s">
        <v>41</v>
      </c>
      <c r="R11" s="63" t="s">
        <v>43</v>
      </c>
      <c r="S11" s="63" t="s">
        <v>43</v>
      </c>
      <c r="T11" s="70">
        <f t="shared" si="1"/>
        <v>8.5590520134228187E-2</v>
      </c>
      <c r="U11" s="71">
        <f t="shared" si="2"/>
        <v>1.1141206935123042</v>
      </c>
      <c r="V11" s="72">
        <f t="shared" si="3"/>
        <v>19.114120693512305</v>
      </c>
      <c r="W11" s="73" t="s">
        <v>43</v>
      </c>
      <c r="X11" s="63" t="s">
        <v>71</v>
      </c>
      <c r="Y11" s="74">
        <v>5101195</v>
      </c>
      <c r="Z11" s="74">
        <v>0</v>
      </c>
      <c r="AA11" s="74">
        <v>3570836</v>
      </c>
      <c r="AB11" s="74">
        <v>3570836</v>
      </c>
      <c r="AC11" s="74">
        <v>1530359</v>
      </c>
      <c r="AD11" s="67" t="s">
        <v>399</v>
      </c>
      <c r="AE11" s="67" t="s">
        <v>400</v>
      </c>
      <c r="AF11" s="75">
        <f t="shared" si="4"/>
        <v>0.69999990198375084</v>
      </c>
      <c r="AG11" s="109">
        <v>3500000</v>
      </c>
      <c r="AH11" s="133" t="s">
        <v>401</v>
      </c>
      <c r="AI11" s="138"/>
      <c r="AK11" s="140"/>
    </row>
    <row r="12" spans="1:37" ht="18.75" customHeight="1" x14ac:dyDescent="0.2">
      <c r="A12" s="141" t="s">
        <v>567</v>
      </c>
      <c r="B12" s="63" t="s">
        <v>402</v>
      </c>
      <c r="C12" s="63">
        <v>87126</v>
      </c>
      <c r="D12" s="63">
        <v>12</v>
      </c>
      <c r="E12" s="64" t="s">
        <v>403</v>
      </c>
      <c r="F12" s="65" t="s">
        <v>404</v>
      </c>
      <c r="G12" s="64" t="s">
        <v>405</v>
      </c>
      <c r="H12" s="66" t="s">
        <v>406</v>
      </c>
      <c r="I12" s="62">
        <v>920</v>
      </c>
      <c r="J12" s="65" t="s">
        <v>158</v>
      </c>
      <c r="K12" s="67" t="s">
        <v>110</v>
      </c>
      <c r="L12" s="68">
        <v>27.766999999999999</v>
      </c>
      <c r="M12" s="62"/>
      <c r="N12" s="62"/>
      <c r="O12" s="63" t="s">
        <v>111</v>
      </c>
      <c r="P12" s="69">
        <v>1</v>
      </c>
      <c r="Q12" s="63" t="s">
        <v>41</v>
      </c>
      <c r="R12" s="63" t="s">
        <v>43</v>
      </c>
      <c r="S12" s="63" t="s">
        <v>43</v>
      </c>
      <c r="T12" s="70">
        <f t="shared" si="1"/>
        <v>4.886656822847265E-2</v>
      </c>
      <c r="U12" s="71">
        <f t="shared" si="2"/>
        <v>1.0651554243046302</v>
      </c>
      <c r="V12" s="72">
        <f t="shared" si="3"/>
        <v>19.065155424304631</v>
      </c>
      <c r="W12" s="73" t="s">
        <v>43</v>
      </c>
      <c r="X12" s="63" t="s">
        <v>71</v>
      </c>
      <c r="Y12" s="74">
        <v>1356878</v>
      </c>
      <c r="Z12" s="74">
        <v>0</v>
      </c>
      <c r="AA12" s="74">
        <v>949000</v>
      </c>
      <c r="AB12" s="74">
        <v>949000</v>
      </c>
      <c r="AC12" s="74">
        <v>407878</v>
      </c>
      <c r="AD12" s="67" t="s">
        <v>407</v>
      </c>
      <c r="AE12" s="67" t="s">
        <v>408</v>
      </c>
      <c r="AF12" s="75">
        <f t="shared" si="4"/>
        <v>0.69939965125825609</v>
      </c>
      <c r="AG12" s="109">
        <f>AB12</f>
        <v>949000</v>
      </c>
      <c r="AH12" s="133" t="s">
        <v>409</v>
      </c>
      <c r="AI12" s="138"/>
    </row>
    <row r="13" spans="1:37" ht="18.75" customHeight="1" x14ac:dyDescent="0.2">
      <c r="A13" s="141" t="s">
        <v>568</v>
      </c>
      <c r="B13" s="63" t="s">
        <v>410</v>
      </c>
      <c r="C13" s="63">
        <v>86035</v>
      </c>
      <c r="D13" s="63">
        <v>18</v>
      </c>
      <c r="E13" s="64" t="s">
        <v>411</v>
      </c>
      <c r="F13" s="65" t="s">
        <v>412</v>
      </c>
      <c r="G13" s="64" t="s">
        <v>413</v>
      </c>
      <c r="H13" s="66" t="s">
        <v>414</v>
      </c>
      <c r="I13" s="62">
        <v>893</v>
      </c>
      <c r="J13" s="65" t="s">
        <v>56</v>
      </c>
      <c r="K13" s="67" t="s">
        <v>57</v>
      </c>
      <c r="L13" s="68">
        <v>13.36</v>
      </c>
      <c r="M13" s="62">
        <v>5044</v>
      </c>
      <c r="N13" s="62">
        <f>Y13/M13</f>
        <v>551.23374306106268</v>
      </c>
      <c r="O13" s="63"/>
      <c r="P13" s="69">
        <v>1</v>
      </c>
      <c r="Q13" s="63" t="s">
        <v>41</v>
      </c>
      <c r="R13" s="63" t="s">
        <v>43</v>
      </c>
      <c r="S13" s="63" t="s">
        <v>415</v>
      </c>
      <c r="T13" s="70">
        <f t="shared" si="1"/>
        <v>0.20811549401197604</v>
      </c>
      <c r="U13" s="71">
        <f t="shared" si="2"/>
        <v>1.2774873253493013</v>
      </c>
      <c r="V13" s="72">
        <f t="shared" si="3"/>
        <v>15.277487325349302</v>
      </c>
      <c r="W13" s="73">
        <v>2</v>
      </c>
      <c r="X13" s="63" t="s">
        <v>71</v>
      </c>
      <c r="Y13" s="74">
        <v>2780423</v>
      </c>
      <c r="Z13" s="74">
        <v>0</v>
      </c>
      <c r="AA13" s="74">
        <v>1946296</v>
      </c>
      <c r="AB13" s="74">
        <v>1946296</v>
      </c>
      <c r="AC13" s="74">
        <v>834127</v>
      </c>
      <c r="AD13" s="67" t="s">
        <v>381</v>
      </c>
      <c r="AE13" s="67" t="s">
        <v>382</v>
      </c>
      <c r="AF13" s="75">
        <f t="shared" si="4"/>
        <v>0.69999996403424947</v>
      </c>
      <c r="AG13" s="109">
        <f t="shared" ref="AG13" si="6">AB13</f>
        <v>1946296</v>
      </c>
      <c r="AH13" s="133" t="s">
        <v>416</v>
      </c>
      <c r="AI13" s="138"/>
    </row>
    <row r="14" spans="1:37" ht="18.75" customHeight="1" x14ac:dyDescent="0.2">
      <c r="A14" s="141" t="s">
        <v>569</v>
      </c>
      <c r="B14" s="63" t="s">
        <v>417</v>
      </c>
      <c r="C14" s="63">
        <v>85501</v>
      </c>
      <c r="D14" s="63">
        <v>15</v>
      </c>
      <c r="E14" s="64" t="s">
        <v>418</v>
      </c>
      <c r="F14" s="65" t="s">
        <v>419</v>
      </c>
      <c r="G14" s="64" t="s">
        <v>212</v>
      </c>
      <c r="H14" s="66" t="s">
        <v>213</v>
      </c>
      <c r="I14" s="62">
        <v>1776</v>
      </c>
      <c r="J14" s="65" t="s">
        <v>158</v>
      </c>
      <c r="K14" s="67" t="s">
        <v>110</v>
      </c>
      <c r="L14" s="68">
        <v>27.202999999999999</v>
      </c>
      <c r="M14" s="62"/>
      <c r="N14" s="62"/>
      <c r="O14" s="63" t="s">
        <v>111</v>
      </c>
      <c r="P14" s="69">
        <v>1</v>
      </c>
      <c r="Q14" s="63" t="s">
        <v>41</v>
      </c>
      <c r="R14" s="63" t="s">
        <v>70</v>
      </c>
      <c r="S14" s="63" t="s">
        <v>70</v>
      </c>
      <c r="T14" s="70">
        <f t="shared" si="1"/>
        <v>0.26561408668161601</v>
      </c>
      <c r="U14" s="71">
        <f t="shared" si="2"/>
        <v>1.3541521155754881</v>
      </c>
      <c r="V14" s="71">
        <f t="shared" si="3"/>
        <v>28.354152115575488</v>
      </c>
      <c r="W14" s="73">
        <v>1.5</v>
      </c>
      <c r="X14" s="63" t="s">
        <v>71</v>
      </c>
      <c r="Y14" s="74">
        <v>7225500</v>
      </c>
      <c r="Z14" s="74">
        <v>0</v>
      </c>
      <c r="AA14" s="74">
        <v>5057850</v>
      </c>
      <c r="AB14" s="74">
        <v>5057850</v>
      </c>
      <c r="AC14" s="74">
        <v>2167650</v>
      </c>
      <c r="AD14" s="67" t="s">
        <v>214</v>
      </c>
      <c r="AE14" s="67" t="s">
        <v>215</v>
      </c>
      <c r="AF14" s="75">
        <f t="shared" si="4"/>
        <v>0.7</v>
      </c>
      <c r="AG14" s="109">
        <v>3500000</v>
      </c>
      <c r="AH14" s="133" t="s">
        <v>420</v>
      </c>
      <c r="AI14" s="138"/>
    </row>
    <row r="15" spans="1:37" ht="18.75" customHeight="1" x14ac:dyDescent="0.2">
      <c r="A15" s="141" t="s">
        <v>570</v>
      </c>
      <c r="B15" s="63" t="s">
        <v>421</v>
      </c>
      <c r="C15" s="63">
        <v>85499</v>
      </c>
      <c r="D15" s="63">
        <v>15</v>
      </c>
      <c r="E15" s="64" t="s">
        <v>422</v>
      </c>
      <c r="F15" s="65" t="s">
        <v>423</v>
      </c>
      <c r="G15" s="64" t="s">
        <v>226</v>
      </c>
      <c r="H15" s="66" t="s">
        <v>227</v>
      </c>
      <c r="I15" s="62">
        <v>2202</v>
      </c>
      <c r="J15" s="65" t="s">
        <v>158</v>
      </c>
      <c r="K15" s="67" t="s">
        <v>110</v>
      </c>
      <c r="L15" s="68">
        <v>35.161000000000001</v>
      </c>
      <c r="M15" s="62">
        <v>1800</v>
      </c>
      <c r="N15" s="62">
        <f>Y15/M15</f>
        <v>1520.9461111111111</v>
      </c>
      <c r="O15" s="63" t="s">
        <v>111</v>
      </c>
      <c r="P15" s="69">
        <v>1</v>
      </c>
      <c r="Q15" s="63" t="s">
        <v>41</v>
      </c>
      <c r="R15" s="63" t="s">
        <v>70</v>
      </c>
      <c r="S15" s="63" t="s">
        <v>43</v>
      </c>
      <c r="T15" s="70">
        <f t="shared" si="1"/>
        <v>7.7861920878245783E-2</v>
      </c>
      <c r="U15" s="71">
        <f t="shared" si="2"/>
        <v>1.1038158945043277</v>
      </c>
      <c r="V15" s="71">
        <f t="shared" si="3"/>
        <v>24.103815894504329</v>
      </c>
      <c r="W15" s="73">
        <v>1.5</v>
      </c>
      <c r="X15" s="63" t="s">
        <v>71</v>
      </c>
      <c r="Y15" s="74">
        <v>2737703</v>
      </c>
      <c r="Z15" s="74">
        <v>0</v>
      </c>
      <c r="AA15" s="74">
        <v>1916392</v>
      </c>
      <c r="AB15" s="74">
        <v>1916392</v>
      </c>
      <c r="AC15" s="74">
        <v>821311</v>
      </c>
      <c r="AD15" s="67" t="s">
        <v>228</v>
      </c>
      <c r="AE15" s="67" t="s">
        <v>229</v>
      </c>
      <c r="AF15" s="75">
        <f t="shared" si="4"/>
        <v>0.69999996347302829</v>
      </c>
      <c r="AG15" s="109">
        <f>AB15</f>
        <v>1916392</v>
      </c>
      <c r="AH15" s="133" t="s">
        <v>424</v>
      </c>
      <c r="AI15" s="138"/>
    </row>
    <row r="16" spans="1:37" ht="18.75" customHeight="1" x14ac:dyDescent="0.2">
      <c r="A16" s="141" t="s">
        <v>571</v>
      </c>
      <c r="B16" s="63" t="s">
        <v>425</v>
      </c>
      <c r="C16" s="63">
        <v>88296</v>
      </c>
      <c r="D16" s="63">
        <v>14</v>
      </c>
      <c r="E16" s="64" t="s">
        <v>426</v>
      </c>
      <c r="F16" s="65" t="s">
        <v>427</v>
      </c>
      <c r="G16" s="64" t="s">
        <v>261</v>
      </c>
      <c r="H16" s="66" t="s">
        <v>262</v>
      </c>
      <c r="I16" s="62">
        <v>2567</v>
      </c>
      <c r="J16" s="65" t="s">
        <v>158</v>
      </c>
      <c r="K16" s="67" t="s">
        <v>110</v>
      </c>
      <c r="L16" s="68">
        <v>59.039000000000001</v>
      </c>
      <c r="M16" s="62"/>
      <c r="N16" s="62"/>
      <c r="O16" s="63" t="s">
        <v>111</v>
      </c>
      <c r="P16" s="69">
        <v>1</v>
      </c>
      <c r="Q16" s="63" t="s">
        <v>41</v>
      </c>
      <c r="R16" s="63" t="s">
        <v>43</v>
      </c>
      <c r="S16" s="63" t="s">
        <v>70</v>
      </c>
      <c r="T16" s="70">
        <f t="shared" si="1"/>
        <v>0.12868634292586256</v>
      </c>
      <c r="U16" s="71">
        <f t="shared" si="2"/>
        <v>1.1715817905678167</v>
      </c>
      <c r="V16" s="71">
        <f t="shared" si="3"/>
        <v>23.171581790567817</v>
      </c>
      <c r="W16" s="73">
        <v>1.5</v>
      </c>
      <c r="X16" s="63" t="s">
        <v>44</v>
      </c>
      <c r="Y16" s="74">
        <v>7597513</v>
      </c>
      <c r="Z16" s="74">
        <v>5318000</v>
      </c>
      <c r="AA16" s="74">
        <v>0</v>
      </c>
      <c r="AB16" s="74">
        <v>5318000</v>
      </c>
      <c r="AC16" s="74">
        <v>2279513</v>
      </c>
      <c r="AD16" s="67" t="s">
        <v>263</v>
      </c>
      <c r="AE16" s="67" t="s">
        <v>264</v>
      </c>
      <c r="AF16" s="75">
        <f t="shared" si="4"/>
        <v>0.69996589673489207</v>
      </c>
      <c r="AG16" s="109">
        <v>3500000</v>
      </c>
      <c r="AH16" s="133" t="s">
        <v>428</v>
      </c>
      <c r="AI16" s="138"/>
    </row>
    <row r="17" spans="1:35" ht="18.75" customHeight="1" x14ac:dyDescent="0.2">
      <c r="A17" s="141" t="s">
        <v>572</v>
      </c>
      <c r="B17" s="63" t="s">
        <v>429</v>
      </c>
      <c r="C17" s="63">
        <v>87130</v>
      </c>
      <c r="D17" s="63">
        <v>16</v>
      </c>
      <c r="E17" s="64" t="s">
        <v>430</v>
      </c>
      <c r="F17" s="65" t="s">
        <v>431</v>
      </c>
      <c r="G17" s="64" t="s">
        <v>254</v>
      </c>
      <c r="H17" s="66" t="s">
        <v>255</v>
      </c>
      <c r="I17" s="62">
        <v>2009</v>
      </c>
      <c r="J17" s="65" t="s">
        <v>158</v>
      </c>
      <c r="K17" s="67" t="s">
        <v>110</v>
      </c>
      <c r="L17" s="68">
        <v>32.667000000000002</v>
      </c>
      <c r="M17" s="62">
        <v>3150</v>
      </c>
      <c r="N17" s="62">
        <f>Y17/M17</f>
        <v>790.41555555555556</v>
      </c>
      <c r="O17" s="63" t="s">
        <v>111</v>
      </c>
      <c r="P17" s="69">
        <v>1</v>
      </c>
      <c r="Q17" s="63" t="s">
        <v>41</v>
      </c>
      <c r="R17" s="63" t="s">
        <v>43</v>
      </c>
      <c r="S17" s="63" t="s">
        <v>43</v>
      </c>
      <c r="T17" s="70">
        <f t="shared" si="1"/>
        <v>7.6217865123825265E-2</v>
      </c>
      <c r="U17" s="71">
        <f t="shared" si="2"/>
        <v>1.1016238201651003</v>
      </c>
      <c r="V17" s="71">
        <f t="shared" si="3"/>
        <v>19.101623820165102</v>
      </c>
      <c r="W17" s="73">
        <v>1.5</v>
      </c>
      <c r="X17" s="63" t="s">
        <v>71</v>
      </c>
      <c r="Y17" s="74">
        <v>2489809</v>
      </c>
      <c r="Z17" s="74">
        <v>0</v>
      </c>
      <c r="AA17" s="74">
        <v>1742000</v>
      </c>
      <c r="AB17" s="74">
        <v>1742000</v>
      </c>
      <c r="AC17" s="74">
        <v>747809</v>
      </c>
      <c r="AD17" s="67" t="s">
        <v>256</v>
      </c>
      <c r="AE17" s="67" t="s">
        <v>257</v>
      </c>
      <c r="AF17" s="75">
        <f t="shared" si="4"/>
        <v>0.69965206166416782</v>
      </c>
      <c r="AG17" s="109">
        <f t="shared" ref="AG17:AG22" si="7">AB17</f>
        <v>1742000</v>
      </c>
      <c r="AH17" s="133" t="s">
        <v>432</v>
      </c>
      <c r="AI17" s="138"/>
    </row>
    <row r="18" spans="1:35" ht="18.75" customHeight="1" x14ac:dyDescent="0.2">
      <c r="A18" s="141" t="s">
        <v>573</v>
      </c>
      <c r="B18" s="63" t="s">
        <v>433</v>
      </c>
      <c r="C18" s="63">
        <v>87867</v>
      </c>
      <c r="D18" s="63">
        <v>61</v>
      </c>
      <c r="E18" s="64" t="s">
        <v>434</v>
      </c>
      <c r="F18" s="65" t="s">
        <v>435</v>
      </c>
      <c r="G18" s="64" t="s">
        <v>397</v>
      </c>
      <c r="H18" s="66" t="s">
        <v>398</v>
      </c>
      <c r="I18" s="62">
        <v>3024</v>
      </c>
      <c r="J18" s="65" t="s">
        <v>56</v>
      </c>
      <c r="K18" s="67" t="s">
        <v>57</v>
      </c>
      <c r="L18" s="68">
        <v>59.6</v>
      </c>
      <c r="M18" s="62">
        <v>2926</v>
      </c>
      <c r="N18" s="62">
        <f>Y18/M18</f>
        <v>1496.0389610389611</v>
      </c>
      <c r="O18" s="63"/>
      <c r="P18" s="69">
        <v>1</v>
      </c>
      <c r="Q18" s="63" t="s">
        <v>41</v>
      </c>
      <c r="R18" s="63" t="s">
        <v>43</v>
      </c>
      <c r="S18" s="63" t="s">
        <v>43</v>
      </c>
      <c r="T18" s="70">
        <f t="shared" si="1"/>
        <v>7.344647651006711E-2</v>
      </c>
      <c r="U18" s="71">
        <f t="shared" si="2"/>
        <v>1.0979286353467561</v>
      </c>
      <c r="V18" s="71">
        <f t="shared" si="3"/>
        <v>19.097928635346754</v>
      </c>
      <c r="W18" s="73">
        <v>1.5</v>
      </c>
      <c r="X18" s="63" t="s">
        <v>71</v>
      </c>
      <c r="Y18" s="74">
        <v>4377410</v>
      </c>
      <c r="Z18" s="74">
        <v>0</v>
      </c>
      <c r="AA18" s="74">
        <v>3064187</v>
      </c>
      <c r="AB18" s="74">
        <v>3064187</v>
      </c>
      <c r="AC18" s="74">
        <v>1313223</v>
      </c>
      <c r="AD18" s="67" t="s">
        <v>399</v>
      </c>
      <c r="AE18" s="67" t="s">
        <v>400</v>
      </c>
      <c r="AF18" s="75">
        <f t="shared" si="4"/>
        <v>0.7</v>
      </c>
      <c r="AG18" s="109">
        <f t="shared" si="7"/>
        <v>3064187</v>
      </c>
      <c r="AH18" s="133" t="s">
        <v>436</v>
      </c>
      <c r="AI18" s="138"/>
    </row>
    <row r="19" spans="1:35" ht="18.75" customHeight="1" x14ac:dyDescent="0.2">
      <c r="A19" s="141" t="s">
        <v>574</v>
      </c>
      <c r="B19" s="63" t="s">
        <v>437</v>
      </c>
      <c r="C19" s="63">
        <v>85502</v>
      </c>
      <c r="D19" s="63">
        <v>14</v>
      </c>
      <c r="E19" s="64" t="s">
        <v>438</v>
      </c>
      <c r="F19" s="65" t="s">
        <v>439</v>
      </c>
      <c r="G19" s="64" t="s">
        <v>212</v>
      </c>
      <c r="H19" s="66" t="s">
        <v>213</v>
      </c>
      <c r="I19" s="62">
        <v>1776</v>
      </c>
      <c r="J19" s="65" t="s">
        <v>158</v>
      </c>
      <c r="K19" s="67" t="s">
        <v>110</v>
      </c>
      <c r="L19" s="68">
        <v>27.202999999999999</v>
      </c>
      <c r="M19" s="62"/>
      <c r="N19" s="62"/>
      <c r="O19" s="63" t="s">
        <v>111</v>
      </c>
      <c r="P19" s="69">
        <v>1</v>
      </c>
      <c r="Q19" s="63" t="s">
        <v>41</v>
      </c>
      <c r="R19" s="63" t="s">
        <v>70</v>
      </c>
      <c r="S19" s="63" t="s">
        <v>70</v>
      </c>
      <c r="T19" s="70">
        <f t="shared" si="1"/>
        <v>0.21873995515200528</v>
      </c>
      <c r="U19" s="71">
        <f t="shared" si="2"/>
        <v>1.2916532735360071</v>
      </c>
      <c r="V19" s="71">
        <f t="shared" si="3"/>
        <v>28.291653273536006</v>
      </c>
      <c r="W19" s="73" t="s">
        <v>415</v>
      </c>
      <c r="X19" s="63" t="s">
        <v>71</v>
      </c>
      <c r="Y19" s="74">
        <v>5950383</v>
      </c>
      <c r="Z19" s="74">
        <v>0</v>
      </c>
      <c r="AA19" s="74">
        <v>4165268</v>
      </c>
      <c r="AB19" s="74">
        <v>4165268</v>
      </c>
      <c r="AC19" s="74">
        <v>1785115</v>
      </c>
      <c r="AD19" s="67" t="s">
        <v>214</v>
      </c>
      <c r="AE19" s="67" t="s">
        <v>215</v>
      </c>
      <c r="AF19" s="75">
        <f t="shared" si="4"/>
        <v>0.69999998319435908</v>
      </c>
      <c r="AG19" s="109">
        <v>3500000</v>
      </c>
      <c r="AH19" s="133" t="s">
        <v>440</v>
      </c>
      <c r="AI19" s="138"/>
    </row>
    <row r="20" spans="1:35" ht="18.75" customHeight="1" x14ac:dyDescent="0.2">
      <c r="A20" s="141" t="s">
        <v>575</v>
      </c>
      <c r="B20" s="63" t="s">
        <v>441</v>
      </c>
      <c r="C20" s="63">
        <v>88432</v>
      </c>
      <c r="D20" s="63">
        <v>14</v>
      </c>
      <c r="E20" s="64" t="s">
        <v>442</v>
      </c>
      <c r="F20" s="65" t="s">
        <v>443</v>
      </c>
      <c r="G20" s="64" t="s">
        <v>261</v>
      </c>
      <c r="H20" s="66" t="s">
        <v>262</v>
      </c>
      <c r="I20" s="62">
        <v>2567</v>
      </c>
      <c r="J20" s="65" t="s">
        <v>158</v>
      </c>
      <c r="K20" s="67" t="s">
        <v>110</v>
      </c>
      <c r="L20" s="68">
        <v>59.039000000000001</v>
      </c>
      <c r="M20" s="62"/>
      <c r="N20" s="62"/>
      <c r="O20" s="63" t="s">
        <v>111</v>
      </c>
      <c r="P20" s="69">
        <v>1</v>
      </c>
      <c r="Q20" s="63" t="s">
        <v>41</v>
      </c>
      <c r="R20" s="63" t="s">
        <v>415</v>
      </c>
      <c r="S20" s="63" t="s">
        <v>70</v>
      </c>
      <c r="T20" s="70">
        <f t="shared" si="1"/>
        <v>0.10869974084926913</v>
      </c>
      <c r="U20" s="71">
        <f t="shared" si="2"/>
        <v>1.1449329877990255</v>
      </c>
      <c r="V20" s="71">
        <f t="shared" si="3"/>
        <v>18.144932987799024</v>
      </c>
      <c r="W20" s="73" t="s">
        <v>415</v>
      </c>
      <c r="X20" s="63" t="s">
        <v>44</v>
      </c>
      <c r="Y20" s="74">
        <v>6417524</v>
      </c>
      <c r="Z20" s="74">
        <v>4492000</v>
      </c>
      <c r="AA20" s="74">
        <v>0</v>
      </c>
      <c r="AB20" s="74">
        <v>4492000</v>
      </c>
      <c r="AC20" s="74">
        <v>1925524</v>
      </c>
      <c r="AD20" s="67" t="s">
        <v>263</v>
      </c>
      <c r="AE20" s="67" t="s">
        <v>264</v>
      </c>
      <c r="AF20" s="75">
        <f t="shared" si="4"/>
        <v>0.69995842633389449</v>
      </c>
      <c r="AG20" s="109">
        <v>3500000</v>
      </c>
      <c r="AH20" s="133" t="s">
        <v>444</v>
      </c>
      <c r="AI20" s="138"/>
    </row>
    <row r="21" spans="1:35" ht="18.75" customHeight="1" x14ac:dyDescent="0.2">
      <c r="A21" s="141" t="s">
        <v>576</v>
      </c>
      <c r="B21" s="63" t="s">
        <v>445</v>
      </c>
      <c r="C21" s="63">
        <v>88018</v>
      </c>
      <c r="D21" s="63">
        <v>19</v>
      </c>
      <c r="E21" s="64" t="s">
        <v>446</v>
      </c>
      <c r="F21" s="65" t="s">
        <v>447</v>
      </c>
      <c r="G21" s="64" t="s">
        <v>85</v>
      </c>
      <c r="H21" s="66" t="s">
        <v>86</v>
      </c>
      <c r="I21" s="62">
        <v>367</v>
      </c>
      <c r="J21" s="65" t="s">
        <v>87</v>
      </c>
      <c r="K21" s="67" t="s">
        <v>57</v>
      </c>
      <c r="L21" s="68">
        <v>6.9429999999999996</v>
      </c>
      <c r="M21" s="62"/>
      <c r="N21" s="62"/>
      <c r="O21" s="63"/>
      <c r="P21" s="69">
        <v>1</v>
      </c>
      <c r="Q21" s="63" t="s">
        <v>41</v>
      </c>
      <c r="R21" s="63" t="s">
        <v>43</v>
      </c>
      <c r="S21" s="63" t="s">
        <v>415</v>
      </c>
      <c r="T21" s="70">
        <f t="shared" si="1"/>
        <v>0.31170272216621059</v>
      </c>
      <c r="U21" s="71">
        <f t="shared" si="2"/>
        <v>1.4156036295549475</v>
      </c>
      <c r="V21" s="71">
        <f t="shared" si="3"/>
        <v>15.415603629554948</v>
      </c>
      <c r="W21" s="73" t="s">
        <v>415</v>
      </c>
      <c r="X21" s="63" t="s">
        <v>71</v>
      </c>
      <c r="Y21" s="74">
        <v>2164152</v>
      </c>
      <c r="Z21" s="74">
        <v>0</v>
      </c>
      <c r="AA21" s="74">
        <v>1514906</v>
      </c>
      <c r="AB21" s="74">
        <v>1514906</v>
      </c>
      <c r="AC21" s="74">
        <v>649246</v>
      </c>
      <c r="AD21" s="67" t="s">
        <v>88</v>
      </c>
      <c r="AE21" s="67" t="s">
        <v>89</v>
      </c>
      <c r="AF21" s="75">
        <f t="shared" si="4"/>
        <v>0.6999998151700989</v>
      </c>
      <c r="AG21" s="109">
        <f t="shared" si="7"/>
        <v>1514906</v>
      </c>
      <c r="AH21" s="133" t="s">
        <v>448</v>
      </c>
      <c r="AI21" s="138"/>
    </row>
    <row r="22" spans="1:35" ht="18.75" customHeight="1" x14ac:dyDescent="0.2">
      <c r="A22" s="142" t="s">
        <v>577</v>
      </c>
      <c r="B22" s="110" t="s">
        <v>449</v>
      </c>
      <c r="C22" s="110">
        <v>87229</v>
      </c>
      <c r="D22" s="110">
        <v>13</v>
      </c>
      <c r="E22" s="111" t="s">
        <v>450</v>
      </c>
      <c r="F22" s="112" t="s">
        <v>451</v>
      </c>
      <c r="G22" s="111" t="s">
        <v>311</v>
      </c>
      <c r="H22" s="113" t="s">
        <v>312</v>
      </c>
      <c r="I22" s="114">
        <v>2661</v>
      </c>
      <c r="J22" s="112" t="s">
        <v>158</v>
      </c>
      <c r="K22" s="115" t="s">
        <v>110</v>
      </c>
      <c r="L22" s="116">
        <v>32.558999999999997</v>
      </c>
      <c r="M22" s="114">
        <v>2100</v>
      </c>
      <c r="N22" s="114">
        <f>Y22/M22</f>
        <v>828.73142857142852</v>
      </c>
      <c r="O22" s="110" t="s">
        <v>111</v>
      </c>
      <c r="P22" s="117">
        <v>1</v>
      </c>
      <c r="Q22" s="110" t="s">
        <v>41</v>
      </c>
      <c r="R22" s="110" t="s">
        <v>415</v>
      </c>
      <c r="S22" s="110" t="s">
        <v>43</v>
      </c>
      <c r="T22" s="118">
        <f t="shared" ref="T22" si="8">Y22/(1000000*L22)</f>
        <v>5.3451764489081365E-2</v>
      </c>
      <c r="U22" s="119">
        <f t="shared" ref="U22" si="9">2*T22/1.5+1</f>
        <v>1.0712690193187751</v>
      </c>
      <c r="V22" s="119">
        <f t="shared" ref="V22" si="10">R22*5+S22*4+U22</f>
        <v>14.071269019318775</v>
      </c>
      <c r="W22" s="120" t="s">
        <v>415</v>
      </c>
      <c r="X22" s="110" t="s">
        <v>71</v>
      </c>
      <c r="Y22" s="121">
        <v>1740336</v>
      </c>
      <c r="Z22" s="121">
        <v>0</v>
      </c>
      <c r="AA22" s="121">
        <v>1218000</v>
      </c>
      <c r="AB22" s="121">
        <v>1218000</v>
      </c>
      <c r="AC22" s="121">
        <v>522336</v>
      </c>
      <c r="AD22" s="115" t="s">
        <v>313</v>
      </c>
      <c r="AE22" s="115" t="s">
        <v>314</v>
      </c>
      <c r="AF22" s="122">
        <f t="shared" ref="AF22" si="11">AB22/Y22</f>
        <v>0.69986485368342666</v>
      </c>
      <c r="AG22" s="123">
        <f t="shared" si="7"/>
        <v>1218000</v>
      </c>
      <c r="AH22" s="133" t="s">
        <v>452</v>
      </c>
      <c r="AI22" s="138"/>
    </row>
    <row r="23" spans="1:35" ht="18" customHeight="1" x14ac:dyDescent="0.2">
      <c r="A23" s="128" t="s">
        <v>550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92"/>
      <c r="AA23" s="92"/>
      <c r="AB23" s="92"/>
      <c r="AC23" s="92"/>
      <c r="AD23" s="92"/>
      <c r="AE23" s="92"/>
      <c r="AF23" s="93"/>
      <c r="AG23" s="94">
        <f>SUM(AG3:AG22)</f>
        <v>43117071</v>
      </c>
      <c r="AI23" s="139"/>
    </row>
  </sheetData>
  <mergeCells count="3">
    <mergeCell ref="A23:Y23"/>
    <mergeCell ref="A1:F1"/>
    <mergeCell ref="AI8:AI23"/>
  </mergeCells>
  <conditionalFormatting sqref="P14:P22 P3:P12">
    <cfRule type="cellIs" dxfId="4" priority="6" operator="equal">
      <formula>0</formula>
    </cfRule>
  </conditionalFormatting>
  <conditionalFormatting sqref="AF14:AF22 AF3:AF12">
    <cfRule type="cellIs" dxfId="3" priority="5" operator="greaterThan">
      <formula>70</formula>
    </cfRule>
  </conditionalFormatting>
  <conditionalFormatting sqref="P13">
    <cfRule type="cellIs" dxfId="2" priority="3" operator="equal">
      <formula>0</formula>
    </cfRule>
  </conditionalFormatting>
  <conditionalFormatting sqref="AF13">
    <cfRule type="cellIs" dxfId="1" priority="2" operator="greaterThan">
      <formula>70</formula>
    </cfRule>
  </conditionalFormatting>
  <printOptions horizontalCentered="1" gridLines="1" gridLinesSet="0"/>
  <pageMargins left="0.15748031496062992" right="0.19685039370078741" top="1.1811023622047245" bottom="0.35433070866141736" header="0.51181102362204722" footer="0.19685039370078741"/>
  <pageSetup paperSize="9" scale="105" fitToWidth="0" fitToHeight="0" orientation="landscape" r:id="rId1"/>
  <headerFooter alignWithMargins="0">
    <oddHeader>&amp;L&amp;G&amp;C&amp;"Arial,Tučné"&amp;9Obnova obecního a krajského majetku po živelních pohromách - DT2
&amp;"Arial,Obyčejné"Náhradní akce&amp;R&amp;9Příloha č. 3 k RM č. 16/2017</oddHeader>
    <oddFooter>Stránka &amp;P z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6"/>
  <sheetViews>
    <sheetView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4.5703125" customWidth="1"/>
    <col min="2" max="2" width="5.28515625" style="13" hidden="1" customWidth="1"/>
    <col min="3" max="3" width="6.28515625" style="13" customWidth="1"/>
    <col min="4" max="4" width="4.42578125" style="13" hidden="1" customWidth="1"/>
    <col min="5" max="5" width="14.42578125" style="13" hidden="1" customWidth="1"/>
    <col min="6" max="6" width="66" customWidth="1"/>
    <col min="7" max="7" width="8.7109375" style="13" hidden="1" customWidth="1"/>
    <col min="8" max="8" width="17.85546875" customWidth="1"/>
    <col min="9" max="9" width="6.140625" style="13" hidden="1" customWidth="1"/>
    <col min="10" max="10" width="14.7109375" customWidth="1"/>
    <col min="11" max="11" width="10.5703125" customWidth="1"/>
    <col min="12" max="12" width="7.28515625" style="13" hidden="1" customWidth="1"/>
    <col min="13" max="13" width="6.28515625" style="13" hidden="1" customWidth="1"/>
    <col min="14" max="14" width="42.85546875" customWidth="1"/>
    <col min="15" max="15" width="8.5703125" customWidth="1"/>
    <col min="16" max="16" width="9.28515625" hidden="1" customWidth="1"/>
    <col min="17" max="17" width="10.5703125" hidden="1" customWidth="1"/>
    <col min="18" max="18" width="9" customWidth="1"/>
    <col min="19" max="19" width="11" hidden="1" customWidth="1"/>
    <col min="20" max="20" width="13.42578125" hidden="1" customWidth="1"/>
    <col min="21" max="21" width="20.28515625" hidden="1" customWidth="1"/>
  </cols>
  <sheetData>
    <row r="1" spans="1:21" ht="54" customHeight="1" x14ac:dyDescent="0.2">
      <c r="A1" s="127"/>
      <c r="B1" s="127"/>
      <c r="C1" s="127"/>
      <c r="D1" s="127"/>
      <c r="E1" s="127"/>
      <c r="F1" s="127"/>
    </row>
    <row r="2" spans="1:21" ht="22.5" customHeight="1" x14ac:dyDescent="0.2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  <c r="H2" s="88" t="s">
        <v>7</v>
      </c>
      <c r="I2" s="88" t="s">
        <v>8</v>
      </c>
      <c r="J2" s="88" t="s">
        <v>9</v>
      </c>
      <c r="K2" s="88" t="s">
        <v>10</v>
      </c>
      <c r="L2" s="88" t="s">
        <v>14</v>
      </c>
      <c r="M2" s="88" t="s">
        <v>15</v>
      </c>
      <c r="N2" s="89" t="s">
        <v>579</v>
      </c>
      <c r="O2" s="88" t="s">
        <v>24</v>
      </c>
      <c r="P2" s="88" t="s">
        <v>25</v>
      </c>
      <c r="Q2" s="88" t="s">
        <v>26</v>
      </c>
      <c r="R2" s="88" t="s">
        <v>27</v>
      </c>
      <c r="S2" s="1" t="s">
        <v>28</v>
      </c>
      <c r="T2" s="1" t="s">
        <v>29</v>
      </c>
      <c r="U2" s="1" t="s">
        <v>30</v>
      </c>
    </row>
    <row r="3" spans="1:21" ht="22.5" customHeight="1" x14ac:dyDescent="0.2">
      <c r="A3" s="86">
        <v>1</v>
      </c>
      <c r="B3" s="76" t="s">
        <v>453</v>
      </c>
      <c r="C3" s="87">
        <v>87950</v>
      </c>
      <c r="D3" s="76">
        <v>13</v>
      </c>
      <c r="E3" s="77" t="s">
        <v>454</v>
      </c>
      <c r="F3" s="78" t="s">
        <v>455</v>
      </c>
      <c r="G3" s="77" t="s">
        <v>456</v>
      </c>
      <c r="H3" s="79" t="s">
        <v>457</v>
      </c>
      <c r="I3" s="80">
        <v>8009</v>
      </c>
      <c r="J3" s="78" t="s">
        <v>343</v>
      </c>
      <c r="K3" s="81" t="s">
        <v>57</v>
      </c>
      <c r="L3" s="76"/>
      <c r="M3" s="82">
        <v>0</v>
      </c>
      <c r="N3" s="83" t="s">
        <v>458</v>
      </c>
      <c r="O3" s="84">
        <v>389806</v>
      </c>
      <c r="P3" s="84">
        <v>0</v>
      </c>
      <c r="Q3" s="84">
        <v>272864</v>
      </c>
      <c r="R3" s="84">
        <v>272864</v>
      </c>
      <c r="S3" s="7">
        <v>116942</v>
      </c>
      <c r="T3" s="8" t="s">
        <v>459</v>
      </c>
      <c r="U3" s="8" t="s">
        <v>460</v>
      </c>
    </row>
    <row r="4" spans="1:21" ht="22.5" customHeight="1" x14ac:dyDescent="0.2">
      <c r="A4" s="86">
        <v>2</v>
      </c>
      <c r="B4" s="76" t="s">
        <v>461</v>
      </c>
      <c r="C4" s="87">
        <v>87991</v>
      </c>
      <c r="D4" s="76">
        <v>15</v>
      </c>
      <c r="E4" s="77" t="s">
        <v>462</v>
      </c>
      <c r="F4" s="78" t="s">
        <v>463</v>
      </c>
      <c r="G4" s="77" t="s">
        <v>456</v>
      </c>
      <c r="H4" s="79" t="s">
        <v>457</v>
      </c>
      <c r="I4" s="80">
        <v>8009</v>
      </c>
      <c r="J4" s="78" t="s">
        <v>343</v>
      </c>
      <c r="K4" s="81" t="s">
        <v>57</v>
      </c>
      <c r="L4" s="76"/>
      <c r="M4" s="82">
        <v>0</v>
      </c>
      <c r="N4" s="83" t="s">
        <v>464</v>
      </c>
      <c r="O4" s="84">
        <v>1291560</v>
      </c>
      <c r="P4" s="84">
        <v>0</v>
      </c>
      <c r="Q4" s="84">
        <v>904092</v>
      </c>
      <c r="R4" s="84">
        <v>904092</v>
      </c>
      <c r="S4" s="7">
        <v>387468</v>
      </c>
      <c r="T4" s="8" t="s">
        <v>459</v>
      </c>
      <c r="U4" s="8" t="s">
        <v>460</v>
      </c>
    </row>
    <row r="5" spans="1:21" ht="22.5" customHeight="1" x14ac:dyDescent="0.2">
      <c r="A5" s="86">
        <v>3</v>
      </c>
      <c r="B5" s="76" t="s">
        <v>465</v>
      </c>
      <c r="C5" s="87">
        <v>88223</v>
      </c>
      <c r="D5" s="76">
        <v>19</v>
      </c>
      <c r="E5" s="77" t="s">
        <v>466</v>
      </c>
      <c r="F5" s="78" t="s">
        <v>467</v>
      </c>
      <c r="G5" s="77" t="s">
        <v>456</v>
      </c>
      <c r="H5" s="79" t="s">
        <v>457</v>
      </c>
      <c r="I5" s="80">
        <v>8009</v>
      </c>
      <c r="J5" s="78" t="s">
        <v>343</v>
      </c>
      <c r="K5" s="81" t="s">
        <v>57</v>
      </c>
      <c r="L5" s="76"/>
      <c r="M5" s="82">
        <v>0</v>
      </c>
      <c r="N5" s="83" t="s">
        <v>468</v>
      </c>
      <c r="O5" s="84">
        <v>322403</v>
      </c>
      <c r="P5" s="84">
        <v>0</v>
      </c>
      <c r="Q5" s="84">
        <v>225682</v>
      </c>
      <c r="R5" s="84">
        <v>225682</v>
      </c>
      <c r="S5" s="7">
        <v>96721</v>
      </c>
      <c r="T5" s="8" t="s">
        <v>459</v>
      </c>
      <c r="U5" s="8" t="s">
        <v>460</v>
      </c>
    </row>
    <row r="6" spans="1:21" ht="22.5" customHeight="1" x14ac:dyDescent="0.2">
      <c r="A6" s="86">
        <v>4</v>
      </c>
      <c r="B6" s="76" t="s">
        <v>469</v>
      </c>
      <c r="C6" s="87">
        <v>85947</v>
      </c>
      <c r="D6" s="76">
        <v>21</v>
      </c>
      <c r="E6" s="77" t="s">
        <v>470</v>
      </c>
      <c r="F6" s="78" t="s">
        <v>471</v>
      </c>
      <c r="G6" s="77" t="s">
        <v>472</v>
      </c>
      <c r="H6" s="79" t="s">
        <v>473</v>
      </c>
      <c r="I6" s="80">
        <v>1222</v>
      </c>
      <c r="J6" s="78" t="s">
        <v>141</v>
      </c>
      <c r="K6" s="81" t="s">
        <v>57</v>
      </c>
      <c r="L6" s="76"/>
      <c r="M6" s="82">
        <v>0</v>
      </c>
      <c r="N6" s="83" t="s">
        <v>555</v>
      </c>
      <c r="O6" s="84">
        <v>409899</v>
      </c>
      <c r="P6" s="84">
        <v>0</v>
      </c>
      <c r="Q6" s="84">
        <v>279929</v>
      </c>
      <c r="R6" s="84">
        <v>279929</v>
      </c>
      <c r="S6" s="7">
        <v>129970</v>
      </c>
      <c r="T6" s="8" t="s">
        <v>474</v>
      </c>
      <c r="U6" s="8" t="s">
        <v>475</v>
      </c>
    </row>
    <row r="7" spans="1:21" ht="22.5" customHeight="1" x14ac:dyDescent="0.2">
      <c r="A7" s="86">
        <v>5</v>
      </c>
      <c r="B7" s="76" t="s">
        <v>476</v>
      </c>
      <c r="C7" s="87">
        <v>86037</v>
      </c>
      <c r="D7" s="76">
        <v>13</v>
      </c>
      <c r="E7" s="77" t="s">
        <v>477</v>
      </c>
      <c r="F7" s="78" t="s">
        <v>478</v>
      </c>
      <c r="G7" s="77" t="s">
        <v>413</v>
      </c>
      <c r="H7" s="79" t="s">
        <v>414</v>
      </c>
      <c r="I7" s="80">
        <v>893</v>
      </c>
      <c r="J7" s="78" t="s">
        <v>56</v>
      </c>
      <c r="K7" s="81" t="s">
        <v>57</v>
      </c>
      <c r="L7" s="76"/>
      <c r="M7" s="82">
        <v>0</v>
      </c>
      <c r="N7" s="83" t="s">
        <v>479</v>
      </c>
      <c r="O7" s="84">
        <v>2349255</v>
      </c>
      <c r="P7" s="84">
        <v>0</v>
      </c>
      <c r="Q7" s="84">
        <v>1644478</v>
      </c>
      <c r="R7" s="84">
        <v>1644478</v>
      </c>
      <c r="S7" s="7">
        <v>704777</v>
      </c>
      <c r="T7" s="8" t="s">
        <v>381</v>
      </c>
      <c r="U7" s="8" t="s">
        <v>382</v>
      </c>
    </row>
    <row r="8" spans="1:21" ht="22.5" customHeight="1" x14ac:dyDescent="0.2">
      <c r="A8" s="86">
        <v>6</v>
      </c>
      <c r="B8" s="76" t="s">
        <v>480</v>
      </c>
      <c r="C8" s="87">
        <v>85910</v>
      </c>
      <c r="D8" s="76">
        <v>16</v>
      </c>
      <c r="E8" s="77" t="s">
        <v>481</v>
      </c>
      <c r="F8" s="78" t="s">
        <v>482</v>
      </c>
      <c r="G8" s="77" t="s">
        <v>483</v>
      </c>
      <c r="H8" s="79" t="s">
        <v>484</v>
      </c>
      <c r="I8" s="80">
        <v>655</v>
      </c>
      <c r="J8" s="78" t="s">
        <v>56</v>
      </c>
      <c r="K8" s="81" t="s">
        <v>57</v>
      </c>
      <c r="L8" s="76"/>
      <c r="M8" s="82">
        <v>0</v>
      </c>
      <c r="N8" s="83" t="s">
        <v>485</v>
      </c>
      <c r="O8" s="84">
        <v>1463272</v>
      </c>
      <c r="P8" s="84">
        <v>0</v>
      </c>
      <c r="Q8" s="84">
        <v>1024290</v>
      </c>
      <c r="R8" s="84">
        <v>1024290</v>
      </c>
      <c r="S8" s="7">
        <v>438982</v>
      </c>
      <c r="T8" s="8" t="s">
        <v>381</v>
      </c>
      <c r="U8" s="8" t="s">
        <v>382</v>
      </c>
    </row>
    <row r="9" spans="1:21" ht="22.5" customHeight="1" x14ac:dyDescent="0.2">
      <c r="A9" s="86">
        <v>7</v>
      </c>
      <c r="B9" s="76" t="s">
        <v>486</v>
      </c>
      <c r="C9" s="76">
        <v>89175</v>
      </c>
      <c r="D9" s="76">
        <v>13</v>
      </c>
      <c r="E9" s="77" t="s">
        <v>487</v>
      </c>
      <c r="F9" s="78" t="s">
        <v>488</v>
      </c>
      <c r="G9" s="77" t="s">
        <v>489</v>
      </c>
      <c r="H9" s="79" t="s">
        <v>490</v>
      </c>
      <c r="I9" s="80">
        <v>224</v>
      </c>
      <c r="J9" s="78" t="s">
        <v>87</v>
      </c>
      <c r="K9" s="81" t="s">
        <v>57</v>
      </c>
      <c r="L9" s="76"/>
      <c r="M9" s="82">
        <v>0</v>
      </c>
      <c r="N9" s="83" t="s">
        <v>557</v>
      </c>
      <c r="O9" s="84">
        <v>908640</v>
      </c>
      <c r="P9" s="84">
        <v>0</v>
      </c>
      <c r="Q9" s="84">
        <v>636048</v>
      </c>
      <c r="R9" s="84">
        <v>636048</v>
      </c>
      <c r="S9" s="7">
        <v>272592</v>
      </c>
      <c r="T9" s="8" t="s">
        <v>491</v>
      </c>
      <c r="U9" s="8" t="s">
        <v>492</v>
      </c>
    </row>
    <row r="10" spans="1:21" ht="22.5" customHeight="1" x14ac:dyDescent="0.2">
      <c r="A10" s="86">
        <v>8</v>
      </c>
      <c r="B10" s="76" t="s">
        <v>493</v>
      </c>
      <c r="C10" s="76">
        <v>88957</v>
      </c>
      <c r="D10" s="76">
        <v>5</v>
      </c>
      <c r="E10" s="77" t="s">
        <v>494</v>
      </c>
      <c r="F10" s="78" t="s">
        <v>495</v>
      </c>
      <c r="G10" s="77" t="s">
        <v>496</v>
      </c>
      <c r="H10" s="79" t="s">
        <v>497</v>
      </c>
      <c r="I10" s="80">
        <v>247</v>
      </c>
      <c r="J10" s="78" t="s">
        <v>270</v>
      </c>
      <c r="K10" s="81" t="s">
        <v>271</v>
      </c>
      <c r="L10" s="76" t="s">
        <v>280</v>
      </c>
      <c r="M10" s="82">
        <v>0</v>
      </c>
      <c r="N10" s="83" t="s">
        <v>498</v>
      </c>
      <c r="O10" s="84">
        <v>3003533</v>
      </c>
      <c r="P10" s="84">
        <v>2102473</v>
      </c>
      <c r="Q10" s="84">
        <v>0</v>
      </c>
      <c r="R10" s="84">
        <v>2102473</v>
      </c>
      <c r="S10" s="7">
        <v>901060</v>
      </c>
      <c r="T10" s="8" t="s">
        <v>499</v>
      </c>
      <c r="U10" s="8" t="s">
        <v>500</v>
      </c>
    </row>
    <row r="11" spans="1:21" ht="22.5" customHeight="1" x14ac:dyDescent="0.2">
      <c r="A11" s="86">
        <v>9</v>
      </c>
      <c r="B11" s="76" t="s">
        <v>501</v>
      </c>
      <c r="C11" s="76">
        <v>85402</v>
      </c>
      <c r="D11" s="76">
        <v>12</v>
      </c>
      <c r="E11" s="77" t="s">
        <v>502</v>
      </c>
      <c r="F11" s="78" t="s">
        <v>503</v>
      </c>
      <c r="G11" s="77" t="s">
        <v>504</v>
      </c>
      <c r="H11" s="79" t="s">
        <v>505</v>
      </c>
      <c r="I11" s="80">
        <v>136</v>
      </c>
      <c r="J11" s="78" t="s">
        <v>506</v>
      </c>
      <c r="K11" s="81" t="s">
        <v>279</v>
      </c>
      <c r="L11" s="76"/>
      <c r="M11" s="82">
        <v>0</v>
      </c>
      <c r="N11" s="83" t="s">
        <v>507</v>
      </c>
      <c r="O11" s="84">
        <v>1987793</v>
      </c>
      <c r="P11" s="84">
        <v>0</v>
      </c>
      <c r="Q11" s="84">
        <v>1390000</v>
      </c>
      <c r="R11" s="84">
        <v>1390000</v>
      </c>
      <c r="S11" s="7">
        <v>597793</v>
      </c>
      <c r="T11" s="8" t="s">
        <v>508</v>
      </c>
      <c r="U11" s="8" t="s">
        <v>509</v>
      </c>
    </row>
    <row r="12" spans="1:21" ht="22.5" customHeight="1" x14ac:dyDescent="0.2">
      <c r="A12" s="86">
        <v>10</v>
      </c>
      <c r="B12" s="76" t="s">
        <v>510</v>
      </c>
      <c r="C12" s="76">
        <v>85458</v>
      </c>
      <c r="D12" s="76">
        <v>26</v>
      </c>
      <c r="E12" s="77" t="s">
        <v>511</v>
      </c>
      <c r="F12" s="78" t="s">
        <v>512</v>
      </c>
      <c r="G12" s="77" t="s">
        <v>513</v>
      </c>
      <c r="H12" s="79" t="s">
        <v>514</v>
      </c>
      <c r="I12" s="80">
        <v>308</v>
      </c>
      <c r="J12" s="78" t="s">
        <v>278</v>
      </c>
      <c r="K12" s="81" t="s">
        <v>279</v>
      </c>
      <c r="L12" s="76"/>
      <c r="M12" s="82">
        <v>0</v>
      </c>
      <c r="N12" s="83" t="s">
        <v>515</v>
      </c>
      <c r="O12" s="84">
        <v>2065648</v>
      </c>
      <c r="P12" s="84">
        <v>0</v>
      </c>
      <c r="Q12" s="84">
        <v>1445953</v>
      </c>
      <c r="R12" s="84">
        <v>1445953</v>
      </c>
      <c r="S12" s="7">
        <v>619695</v>
      </c>
      <c r="T12" s="8" t="s">
        <v>516</v>
      </c>
      <c r="U12" s="8" t="s">
        <v>517</v>
      </c>
    </row>
    <row r="13" spans="1:21" ht="22.5" customHeight="1" x14ac:dyDescent="0.2">
      <c r="A13" s="86">
        <v>11</v>
      </c>
      <c r="B13" s="76" t="s">
        <v>518</v>
      </c>
      <c r="C13" s="76">
        <v>89444</v>
      </c>
      <c r="D13" s="76">
        <v>14</v>
      </c>
      <c r="E13" s="77" t="s">
        <v>519</v>
      </c>
      <c r="F13" s="78" t="s">
        <v>520</v>
      </c>
      <c r="G13" s="77" t="s">
        <v>521</v>
      </c>
      <c r="H13" s="79" t="s">
        <v>522</v>
      </c>
      <c r="I13" s="80">
        <v>619</v>
      </c>
      <c r="J13" s="78" t="s">
        <v>523</v>
      </c>
      <c r="K13" s="81" t="s">
        <v>524</v>
      </c>
      <c r="L13" s="76"/>
      <c r="M13" s="82">
        <v>0</v>
      </c>
      <c r="N13" s="83" t="s">
        <v>556</v>
      </c>
      <c r="O13" s="85">
        <v>19148481</v>
      </c>
      <c r="P13" s="85">
        <v>19147481</v>
      </c>
      <c r="Q13" s="85">
        <v>0</v>
      </c>
      <c r="R13" s="85">
        <v>19147481</v>
      </c>
      <c r="S13" s="7">
        <v>1000</v>
      </c>
      <c r="T13" s="8" t="s">
        <v>522</v>
      </c>
      <c r="U13" s="8" t="s">
        <v>525</v>
      </c>
    </row>
    <row r="14" spans="1:21" ht="22.5" customHeight="1" x14ac:dyDescent="0.2">
      <c r="A14" s="86">
        <v>12</v>
      </c>
      <c r="B14" s="76" t="s">
        <v>526</v>
      </c>
      <c r="C14" s="76">
        <v>89305</v>
      </c>
      <c r="D14" s="76">
        <v>13</v>
      </c>
      <c r="E14" s="77" t="s">
        <v>527</v>
      </c>
      <c r="F14" s="78" t="s">
        <v>528</v>
      </c>
      <c r="G14" s="77" t="s">
        <v>529</v>
      </c>
      <c r="H14" s="79" t="s">
        <v>530</v>
      </c>
      <c r="I14" s="80">
        <v>1492</v>
      </c>
      <c r="J14" s="78" t="s">
        <v>158</v>
      </c>
      <c r="K14" s="81" t="s">
        <v>110</v>
      </c>
      <c r="L14" s="76"/>
      <c r="M14" s="82">
        <v>0</v>
      </c>
      <c r="N14" s="83" t="s">
        <v>531</v>
      </c>
      <c r="O14" s="84">
        <v>5998478</v>
      </c>
      <c r="P14" s="84">
        <v>0</v>
      </c>
      <c r="Q14" s="84">
        <v>4198934</v>
      </c>
      <c r="R14" s="84">
        <v>4198934</v>
      </c>
      <c r="S14" s="7">
        <v>1799544</v>
      </c>
      <c r="T14" s="8" t="s">
        <v>532</v>
      </c>
      <c r="U14" s="8" t="s">
        <v>533</v>
      </c>
    </row>
    <row r="15" spans="1:21" ht="22.5" customHeight="1" x14ac:dyDescent="0.2">
      <c r="A15" s="86">
        <v>13</v>
      </c>
      <c r="B15" s="76" t="s">
        <v>534</v>
      </c>
      <c r="C15" s="76">
        <v>88023</v>
      </c>
      <c r="D15" s="76">
        <v>14</v>
      </c>
      <c r="E15" s="77" t="s">
        <v>535</v>
      </c>
      <c r="F15" s="78" t="s">
        <v>536</v>
      </c>
      <c r="G15" s="77" t="s">
        <v>537</v>
      </c>
      <c r="H15" s="79" t="s">
        <v>538</v>
      </c>
      <c r="I15" s="80">
        <v>1065</v>
      </c>
      <c r="J15" s="78" t="s">
        <v>158</v>
      </c>
      <c r="K15" s="81" t="s">
        <v>110</v>
      </c>
      <c r="L15" s="76" t="s">
        <v>111</v>
      </c>
      <c r="M15" s="82">
        <v>0</v>
      </c>
      <c r="N15" s="125" t="s">
        <v>539</v>
      </c>
      <c r="O15" s="84">
        <v>1795055</v>
      </c>
      <c r="P15" s="84">
        <v>0</v>
      </c>
      <c r="Q15" s="84">
        <v>1256000</v>
      </c>
      <c r="R15" s="84">
        <v>1256000</v>
      </c>
      <c r="S15" s="7">
        <v>539055</v>
      </c>
      <c r="T15" s="8" t="s">
        <v>540</v>
      </c>
      <c r="U15" s="8" t="s">
        <v>541</v>
      </c>
    </row>
    <row r="16" spans="1:21" ht="22.5" customHeight="1" x14ac:dyDescent="0.2">
      <c r="A16" s="86">
        <v>14</v>
      </c>
      <c r="B16" s="76" t="s">
        <v>542</v>
      </c>
      <c r="C16" s="76">
        <v>88055</v>
      </c>
      <c r="D16" s="76">
        <v>19</v>
      </c>
      <c r="E16" s="77" t="s">
        <v>543</v>
      </c>
      <c r="F16" s="78" t="s">
        <v>544</v>
      </c>
      <c r="G16" s="77" t="s">
        <v>545</v>
      </c>
      <c r="H16" s="79" t="s">
        <v>546</v>
      </c>
      <c r="I16" s="80">
        <v>5572</v>
      </c>
      <c r="J16" s="78" t="s">
        <v>109</v>
      </c>
      <c r="K16" s="81" t="s">
        <v>110</v>
      </c>
      <c r="L16" s="76"/>
      <c r="M16" s="82">
        <v>0</v>
      </c>
      <c r="N16" s="83" t="s">
        <v>547</v>
      </c>
      <c r="O16" s="84">
        <v>5350000</v>
      </c>
      <c r="P16" s="84">
        <v>3745000</v>
      </c>
      <c r="Q16" s="84">
        <v>0</v>
      </c>
      <c r="R16" s="84">
        <v>3745000</v>
      </c>
      <c r="S16" s="7">
        <v>1605000</v>
      </c>
      <c r="T16" s="8" t="s">
        <v>548</v>
      </c>
      <c r="U16" s="8" t="s">
        <v>549</v>
      </c>
    </row>
  </sheetData>
  <mergeCells count="1">
    <mergeCell ref="A1:F1"/>
  </mergeCells>
  <conditionalFormatting sqref="M3:M16">
    <cfRule type="cellIs" dxfId="0" priority="6" operator="equal">
      <formula>0</formula>
    </cfRule>
  </conditionalFormatting>
  <printOptions horizontalCentered="1" gridLines="1" gridLinesSet="0"/>
  <pageMargins left="0.15748031496062992" right="0.19685039370078741" top="1.1811023622047245" bottom="0.35433070866141736" header="0.51181102362204722" footer="0.19685039370078741"/>
  <pageSetup paperSize="9" scale="80" fitToWidth="0" fitToHeight="0" orientation="landscape" r:id="rId1"/>
  <headerFooter alignWithMargins="0">
    <oddHeader>&amp;L&amp;G&amp;C&amp;"Arial,Tučné"Obnova obecního a krajského majetku po živelních pohromách - DT2
&amp;"Arial,Obyčejné"Nedoporučené akce&amp;RPříloha č. 4 k RM č. 16/2017</oddHeader>
    <oddFooter>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Živly 2016-doporučené</vt:lpstr>
      <vt:lpstr>Živly 2016-náhradní</vt:lpstr>
      <vt:lpstr>Živly 2016-nedoporučené</vt:lpstr>
      <vt:lpstr>'Živly 2016-doporučené'!Názvy_tisku</vt:lpstr>
      <vt:lpstr>'Živly 2016-náhradní'!Názvy_tisku</vt:lpstr>
      <vt:lpstr>'Živly 2016-nedoporučené'!Názvy_tisku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Miloš Mojžíš</cp:lastModifiedBy>
  <cp:lastPrinted>2017-09-13T09:24:05Z</cp:lastPrinted>
  <dcterms:created xsi:type="dcterms:W3CDTF">2017-03-20T11:25:10Z</dcterms:created>
  <dcterms:modified xsi:type="dcterms:W3CDTF">2017-09-13T10:27:19Z</dcterms:modified>
</cp:coreProperties>
</file>