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DT3_doporučené" sheetId="1" r:id="rId1"/>
    <sheet name="DT3_nedoporučené" sheetId="2" r:id="rId2"/>
  </sheets>
  <definedNames>
    <definedName name="_xlnm._FilterDatabase" localSheetId="0" hidden="1">DT3_doporučené!$B$1:$L$31</definedName>
    <definedName name="_xlnm._FilterDatabase" localSheetId="1" hidden="1">DT3_nedoporučené!$B$1:$I$25</definedName>
    <definedName name="_xlnm.Print_Titles" localSheetId="0">DT3_doporučené!$1:$1</definedName>
    <definedName name="_xlnm.Print_Titles" localSheetId="1">DT3_nedoporučené!$1:$1</definedName>
  </definedNames>
  <calcPr calcId="145621"/>
</workbook>
</file>

<file path=xl/calcChain.xml><?xml version="1.0" encoding="utf-8"?>
<calcChain xmlns="http://schemas.openxmlformats.org/spreadsheetml/2006/main">
  <c r="I21" i="2" l="1"/>
  <c r="I24" i="2"/>
  <c r="I22" i="2"/>
  <c r="I19" i="2"/>
  <c r="I7" i="2"/>
  <c r="I3" i="2"/>
  <c r="L8" i="1"/>
  <c r="L5" i="1"/>
  <c r="L21" i="1"/>
  <c r="L25" i="1"/>
  <c r="L27" i="1"/>
  <c r="L7" i="1"/>
  <c r="L19" i="1"/>
  <c r="L26" i="1"/>
  <c r="L10" i="1"/>
  <c r="L6" i="1"/>
  <c r="L4" i="1"/>
  <c r="L32" i="1" s="1"/>
</calcChain>
</file>

<file path=xl/sharedStrings.xml><?xml version="1.0" encoding="utf-8"?>
<sst xmlns="http://schemas.openxmlformats.org/spreadsheetml/2006/main" count="321" uniqueCount="221">
  <si>
    <t>dat.přij.pod.</t>
  </si>
  <si>
    <t>název projektu</t>
  </si>
  <si>
    <t>kraj žadatele</t>
  </si>
  <si>
    <t>dok.</t>
  </si>
  <si>
    <t>žadatel</t>
  </si>
  <si>
    <t>IČO</t>
  </si>
  <si>
    <t>číslo jednací</t>
  </si>
  <si>
    <t>Modernizace zařízení pro digitalizaci kina víceúčelového sálu kulturního domu v obci Malé Hradisko</t>
  </si>
  <si>
    <t>00288454</t>
  </si>
  <si>
    <t>3</t>
  </si>
  <si>
    <t>Obec Malé Hradisko</t>
  </si>
  <si>
    <t>Rozvoj venkova v Moravské bráně - dědictví pro budoucnost</t>
  </si>
  <si>
    <t>Vzdělávání regionů</t>
  </si>
  <si>
    <t>MMR-4224/2016</t>
  </si>
  <si>
    <t>70947040</t>
  </si>
  <si>
    <t>Sdružení obcí mikroregionu Bystřička</t>
  </si>
  <si>
    <t>Jsme Region Cezava (aneb Podpora meziobecní spolupráce)</t>
  </si>
  <si>
    <t>00711811</t>
  </si>
  <si>
    <t>Region Cezava</t>
  </si>
  <si>
    <t>Prezentace úspěšných projektů obnovy venkovských památek obcí Zlínského kraje</t>
  </si>
  <si>
    <t>45659168</t>
  </si>
  <si>
    <t>Sdružení měst a obcí Východní Moravy</t>
  </si>
  <si>
    <t>Za poznáním a rozvojem mikroregionu Jižní Valašsko</t>
  </si>
  <si>
    <t>70285195</t>
  </si>
  <si>
    <t>Sdružení obcí mikroregionu Jižní Valašsko</t>
  </si>
  <si>
    <t>Získávání zkušeností u sousedů</t>
  </si>
  <si>
    <t>MMR-2290/2016</t>
  </si>
  <si>
    <t>70810141</t>
  </si>
  <si>
    <t>Svazek obcí Sever</t>
  </si>
  <si>
    <t>Škola obnovy venkova Modrá 2016</t>
  </si>
  <si>
    <t>MMR-2396/2016</t>
  </si>
  <si>
    <t>00362344</t>
  </si>
  <si>
    <t>Obec Modrá</t>
  </si>
  <si>
    <t>Žijeme v Evropě III.</t>
  </si>
  <si>
    <t>MMR-1705/2016</t>
  </si>
  <si>
    <t>71207058</t>
  </si>
  <si>
    <t>Mikroregion Litovelsko</t>
  </si>
  <si>
    <t>Poznávací cesta do Powiatu Bierunsko Ledzinskiego</t>
  </si>
  <si>
    <t>MMR-4403/2016</t>
  </si>
  <si>
    <t>71242678</t>
  </si>
  <si>
    <t>Svazek obcí mikroregionu Uničovsko</t>
  </si>
  <si>
    <t>Království, místo pro život</t>
  </si>
  <si>
    <t>MMR-4409/2016</t>
  </si>
  <si>
    <t>69576688</t>
  </si>
  <si>
    <t>Sdružení obcí mikroregionu Království</t>
  </si>
  <si>
    <t>Aktivity ŠOV 2016</t>
  </si>
  <si>
    <t>MMR-1100/2016</t>
  </si>
  <si>
    <t>00576921</t>
  </si>
  <si>
    <t>Obec Třanovice</t>
  </si>
  <si>
    <t>Učíme se společně</t>
  </si>
  <si>
    <t>04234201</t>
  </si>
  <si>
    <t>Mikroregion Šternbersko</t>
  </si>
  <si>
    <t>Žulovsko srdci a mysli otevřené</t>
  </si>
  <si>
    <t>MMR-4291/2016</t>
  </si>
  <si>
    <t>71205501</t>
  </si>
  <si>
    <t>Svazek obcí Mikroregionu Žulovska</t>
  </si>
  <si>
    <t>Mikroregion Mohelnicko ... vítáme Vás</t>
  </si>
  <si>
    <t>70626812</t>
  </si>
  <si>
    <t>Svazek obcí Mikroregionu Mohelnicko</t>
  </si>
  <si>
    <t>Odborné vzdělávání zástupců obcí zaměřené na obnovu a rozvoj venkova</t>
  </si>
  <si>
    <t>MMR-1438/2016</t>
  </si>
  <si>
    <t>70154554</t>
  </si>
  <si>
    <t>Po stopách projektů Mikroregionu Slušovicko</t>
  </si>
  <si>
    <t>75093545</t>
  </si>
  <si>
    <t>Dobrovolný svazek obcí - Mikroregion Slušovicko</t>
  </si>
  <si>
    <t>Náš region</t>
  </si>
  <si>
    <t>63552841</t>
  </si>
  <si>
    <t>Svazek obcí Slavkovský les pro obnovu venkova</t>
  </si>
  <si>
    <t>Učíme se od jiných regionů</t>
  </si>
  <si>
    <t>MMR-1752/2016</t>
  </si>
  <si>
    <t>71210024</t>
  </si>
  <si>
    <t>Dobrovolný svazek obcí "Zlatý vrch"</t>
  </si>
  <si>
    <t>Vzdělávání zastupitelů 16</t>
  </si>
  <si>
    <t>MMR-1877/2016</t>
  </si>
  <si>
    <t>70952213</t>
  </si>
  <si>
    <t>Dobrovolný svazek obcí mikroregionu Moštěnka</t>
  </si>
  <si>
    <t>Cyklus seminářů Program obnovy venkova jako garant kvalitního vývoje venkovských obcí – ročník 2016</t>
  </si>
  <si>
    <t>MMR-1777/2016</t>
  </si>
  <si>
    <t>00573728</t>
  </si>
  <si>
    <t>Obec Olbramov</t>
  </si>
  <si>
    <t>Výměna zkušeností a odborné vzdělávání zástupců obcí zaměřené na rozvoj venkova na Hodonínsku</t>
  </si>
  <si>
    <t>MMR-1729/2016</t>
  </si>
  <si>
    <t>71248633</t>
  </si>
  <si>
    <t>Mikroregion Hodonínsko - dobrovolný svazek obcí</t>
  </si>
  <si>
    <t>Rozvoj odborných dovedností starostů DSO Broumovsko II.</t>
  </si>
  <si>
    <t>67438539</t>
  </si>
  <si>
    <t>DSO Broumovsko</t>
  </si>
  <si>
    <t>Aktivní mikroregion Hranicko</t>
  </si>
  <si>
    <t>MMR-2970/2016</t>
  </si>
  <si>
    <t>70961051</t>
  </si>
  <si>
    <t>Mikroregion Hranicko</t>
  </si>
  <si>
    <t>Vzdělaný zastupitel</t>
  </si>
  <si>
    <t>70265704</t>
  </si>
  <si>
    <t>Mikroregion Holešovsko</t>
  </si>
  <si>
    <t>Prezentace úspěšných projektů MAS Svazku obcí Blatenska v Radomyšli</t>
  </si>
  <si>
    <t>MMR-2503/2016</t>
  </si>
  <si>
    <t>00251721</t>
  </si>
  <si>
    <t>Městys Radomyšl</t>
  </si>
  <si>
    <t>Škola obnovy venkova Vísky 2016</t>
  </si>
  <si>
    <t>00281263</t>
  </si>
  <si>
    <t>Obec Vísky</t>
  </si>
  <si>
    <t>Prezentace úspěšných projektů pro Mikroregion Rakovec</t>
  </si>
  <si>
    <t>71158928</t>
  </si>
  <si>
    <t>Mikroregion Rakovec</t>
  </si>
  <si>
    <t>VRATĚNÍN – VESNICE ROKU 1996 ČR</t>
  </si>
  <si>
    <t>00637122</t>
  </si>
  <si>
    <t>Obec Vratěnín</t>
  </si>
  <si>
    <t>Venkovský festival aneb „Tož se ukažte, sósedi“</t>
  </si>
  <si>
    <t>MMR-1550/2016</t>
  </si>
  <si>
    <t>70954925</t>
  </si>
  <si>
    <t>Dobrovolný svazek obcí mikroregionu "Záhoran"</t>
  </si>
  <si>
    <t>PROMĚNY REGIONŮ Minulost i současnost venkovského prostoru jako součást vzdělávání zastupitelů malých obcí</t>
  </si>
  <si>
    <t>MMR-1405/2016</t>
  </si>
  <si>
    <t>70919771</t>
  </si>
  <si>
    <t>Svazek obcí Dolního Pootaví</t>
  </si>
  <si>
    <t>Kompetentní starosta - kurz pro starosty obcí</t>
  </si>
  <si>
    <t>69601488</t>
  </si>
  <si>
    <t>Svazek obcí regionu Ruda</t>
  </si>
  <si>
    <t>Nové zkušenosti pro Nový Dvůr</t>
  </si>
  <si>
    <t>MMR-2668/2016</t>
  </si>
  <si>
    <t>70960631</t>
  </si>
  <si>
    <t>Mikroregion Nový Dvůr</t>
  </si>
  <si>
    <t>Ukažte, sousede</t>
  </si>
  <si>
    <t>MMR-4273/2016</t>
  </si>
  <si>
    <t>70287201</t>
  </si>
  <si>
    <t>Mikroregion Luhačovské Zálesí</t>
  </si>
  <si>
    <t>ŠOV Šumava-Český les - Efektivní formy spolupráce</t>
  </si>
  <si>
    <t>MMR-2313/2016</t>
  </si>
  <si>
    <t>00260151</t>
  </si>
  <si>
    <t>Obec Staré Sedlo</t>
  </si>
  <si>
    <t>Předáváme, školíme a poznáváme Bílé Karpaty</t>
  </si>
  <si>
    <t>MMR-3456/2016</t>
  </si>
  <si>
    <t>75119871</t>
  </si>
  <si>
    <t>Mikroregion Bílé Karpaty</t>
  </si>
  <si>
    <t>Východní Slovácko – podpora rozvoje venkovských obcí</t>
  </si>
  <si>
    <t>MMR-3321/2016</t>
  </si>
  <si>
    <t>75051745</t>
  </si>
  <si>
    <t>Východní Slovácko</t>
  </si>
  <si>
    <t>Poodří za horami</t>
  </si>
  <si>
    <t>MMR-1939/2016</t>
  </si>
  <si>
    <t>69581762</t>
  </si>
  <si>
    <t>Podporujeme rozvoj regionu</t>
  </si>
  <si>
    <t>MMR-2679/2016</t>
  </si>
  <si>
    <t>69535086</t>
  </si>
  <si>
    <t>Dobrovolný svazek obcí Blanicko-Otavského regionu</t>
  </si>
  <si>
    <t>Společně rozvíjíme Pootaví</t>
  </si>
  <si>
    <t>70520097</t>
  </si>
  <si>
    <t>Svazek obcí středního Pootaví</t>
  </si>
  <si>
    <t>Společně jde všechno líp</t>
  </si>
  <si>
    <t>70926727</t>
  </si>
  <si>
    <t>Svazek obcí Větrník</t>
  </si>
  <si>
    <t>Vlachovice - historie a současnost venkova</t>
  </si>
  <si>
    <t>00284670</t>
  </si>
  <si>
    <t>Obec Vlachovice</t>
  </si>
  <si>
    <t>Předávání dobré praxe regionů Čechy – Morava</t>
  </si>
  <si>
    <t>70102961</t>
  </si>
  <si>
    <t>DSO Pečecký region</t>
  </si>
  <si>
    <t>Vesele pod kopcem - dobrá praxe projektů obnovy a rozvoje venkova</t>
  </si>
  <si>
    <t>00302198</t>
  </si>
  <si>
    <t>Obec Veselíčko</t>
  </si>
  <si>
    <t>Odborné vzdělávací semináře pro starosty a pracovníky veřejné správy</t>
  </si>
  <si>
    <t>68955057</t>
  </si>
  <si>
    <t>Svazek obcí Novoborska</t>
  </si>
  <si>
    <t>Krásný kraj Novojičínsko</t>
  </si>
  <si>
    <t>MMR-3428/2016</t>
  </si>
  <si>
    <t>00600733</t>
  </si>
  <si>
    <t>Obec Kunín</t>
  </si>
  <si>
    <t>TVÁŘ VENKOVA - Venkovské stavby 2016</t>
  </si>
  <si>
    <t>MMR-3100/2016</t>
  </si>
  <si>
    <t>00301019</t>
  </si>
  <si>
    <t>Obec Bělotín</t>
  </si>
  <si>
    <t>Rozvoj Blatenska se SOBem</t>
  </si>
  <si>
    <t>MMR-3320/2016</t>
  </si>
  <si>
    <t>68538189</t>
  </si>
  <si>
    <t>Svazek obcí Blatenska</t>
  </si>
  <si>
    <t>Mikroregion Odersko za poznáním</t>
  </si>
  <si>
    <t>MMR-2641/2016</t>
  </si>
  <si>
    <t>70953201</t>
  </si>
  <si>
    <t>Malovaný venkov</t>
  </si>
  <si>
    <t>65986580</t>
  </si>
  <si>
    <t>Svazek obcí Milevska</t>
  </si>
  <si>
    <t>MMR-2456/2016</t>
  </si>
  <si>
    <t>70903875</t>
  </si>
  <si>
    <t>Mikroregion Vysokomýtsko</t>
  </si>
  <si>
    <t>Podbrdsko hrdější - zvyšování kompetencí venkovských lídrů</t>
  </si>
  <si>
    <t>00257249</t>
  </si>
  <si>
    <t>Město Spálené Poříčí</t>
  </si>
  <si>
    <t>Všude dobře, na Bojkovsku také</t>
  </si>
  <si>
    <t>MMR-4269/2016</t>
  </si>
  <si>
    <t>71189319</t>
  </si>
  <si>
    <t>Bojkovsko, sdružení měst a obcí</t>
  </si>
  <si>
    <t>Konference Nisa Sport 2016</t>
  </si>
  <si>
    <t>00525511</t>
  </si>
  <si>
    <t>Obec Bedřichov</t>
  </si>
  <si>
    <t>DT</t>
  </si>
  <si>
    <t>Region Poodří</t>
  </si>
  <si>
    <t>Mikroregion Odersko</t>
  </si>
  <si>
    <t>Mikroregion Lipensko</t>
  </si>
  <si>
    <t>p.č.</t>
  </si>
  <si>
    <t>poč.</t>
  </si>
  <si>
    <t xml:space="preserve">Jihočeský  </t>
  </si>
  <si>
    <t xml:space="preserve">Jihomoravský  </t>
  </si>
  <si>
    <t xml:space="preserve">Královéhradecký </t>
  </si>
  <si>
    <t>Moravskoslezský</t>
  </si>
  <si>
    <t xml:space="preserve">Olomoucký  </t>
  </si>
  <si>
    <t xml:space="preserve">Pardubický </t>
  </si>
  <si>
    <t xml:space="preserve">Plzeňský </t>
  </si>
  <si>
    <t>Ústecký</t>
  </si>
  <si>
    <t xml:space="preserve">Zlínský </t>
  </si>
  <si>
    <t>dotace (Kč)</t>
  </si>
  <si>
    <t xml:space="preserve">Jihomoravský </t>
  </si>
  <si>
    <t>Karlovarský</t>
  </si>
  <si>
    <t>Královéhradecký</t>
  </si>
  <si>
    <t xml:space="preserve">Liberecký </t>
  </si>
  <si>
    <t>Olomoucký</t>
  </si>
  <si>
    <t xml:space="preserve">Středočeský </t>
  </si>
  <si>
    <t>Mikroregion Podchlumí</t>
  </si>
  <si>
    <t>Spolupráce při rozvoji Mikroregionu Vysokomýtsko</t>
  </si>
  <si>
    <t>náklady (Kč)</t>
  </si>
  <si>
    <t xml:space="preserve"> celkem</t>
  </si>
  <si>
    <t>žádáno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</si>
</sst>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32"/>
  <sheetViews>
    <sheetView tabSelected="1" workbookViewId="0">
      <pane ySplit="1" topLeftCell="A2" activePane="bottomLeft" state="frozen"/>
      <selection pane="bottomLeft"/>
    </sheetView>
  </sheetViews>
  <sheetFormatPr defaultRowHeight="11.25" x14ac:dyDescent="0.2"/>
  <cols>
    <col min="1" max="1" width="4.42578125" style="10" customWidth="1"/>
    <col min="2" max="2" width="7.28515625" style="11" customWidth="1"/>
    <col min="3" max="3" width="4.140625" style="12" hidden="1" customWidth="1"/>
    <col min="4" max="4" width="11.42578125" style="12" hidden="1" customWidth="1"/>
    <col min="5" max="5" width="16.42578125" style="12" hidden="1" customWidth="1"/>
    <col min="6" max="6" width="3.85546875" style="12" hidden="1" customWidth="1"/>
    <col min="7" max="7" width="71.140625" style="12" customWidth="1"/>
    <col min="8" max="8" width="8.28515625" style="12" hidden="1" customWidth="1"/>
    <col min="9" max="9" width="38.140625" style="12" customWidth="1"/>
    <col min="10" max="10" width="13.42578125" style="12" customWidth="1"/>
    <col min="11" max="11" width="10.28515625" style="12" customWidth="1"/>
    <col min="12" max="12" width="9.42578125" style="12" customWidth="1"/>
    <col min="13" max="16384" width="9.140625" style="8"/>
  </cols>
  <sheetData>
    <row r="1" spans="1:12" ht="14.25" customHeight="1" x14ac:dyDescent="0.2">
      <c r="A1" s="13" t="s">
        <v>199</v>
      </c>
      <c r="B1" s="13" t="s">
        <v>198</v>
      </c>
      <c r="C1" s="13" t="s">
        <v>3</v>
      </c>
      <c r="D1" s="13" t="s">
        <v>0</v>
      </c>
      <c r="E1" s="13" t="s">
        <v>6</v>
      </c>
      <c r="F1" s="13" t="s">
        <v>194</v>
      </c>
      <c r="G1" s="13" t="s">
        <v>1</v>
      </c>
      <c r="H1" s="13" t="s">
        <v>5</v>
      </c>
      <c r="I1" s="13" t="s">
        <v>4</v>
      </c>
      <c r="J1" s="13" t="s">
        <v>2</v>
      </c>
      <c r="K1" s="13" t="s">
        <v>218</v>
      </c>
      <c r="L1" s="13" t="s">
        <v>209</v>
      </c>
    </row>
    <row r="2" spans="1:12" ht="14.25" customHeight="1" x14ac:dyDescent="0.2">
      <c r="A2" s="1">
        <v>1</v>
      </c>
      <c r="B2" s="9">
        <v>81366</v>
      </c>
      <c r="C2" s="2">
        <v>4</v>
      </c>
      <c r="D2" s="3">
        <v>42382.40084490741</v>
      </c>
      <c r="E2" s="4" t="s">
        <v>69</v>
      </c>
      <c r="F2" s="5" t="s">
        <v>9</v>
      </c>
      <c r="G2" s="4" t="s">
        <v>68</v>
      </c>
      <c r="H2" s="4" t="s">
        <v>70</v>
      </c>
      <c r="I2" s="6" t="s">
        <v>71</v>
      </c>
      <c r="J2" s="4" t="s">
        <v>200</v>
      </c>
      <c r="K2" s="7">
        <v>131000</v>
      </c>
      <c r="L2" s="7">
        <v>91700</v>
      </c>
    </row>
    <row r="3" spans="1:12" ht="14.25" customHeight="1" x14ac:dyDescent="0.2">
      <c r="A3" s="1">
        <v>2</v>
      </c>
      <c r="B3" s="9">
        <v>82584</v>
      </c>
      <c r="C3" s="2">
        <v>4</v>
      </c>
      <c r="D3" s="3">
        <v>42383.602141203701</v>
      </c>
      <c r="E3" s="4" t="s">
        <v>142</v>
      </c>
      <c r="F3" s="5" t="s">
        <v>9</v>
      </c>
      <c r="G3" s="4" t="s">
        <v>141</v>
      </c>
      <c r="H3" s="4" t="s">
        <v>143</v>
      </c>
      <c r="I3" s="6" t="s">
        <v>144</v>
      </c>
      <c r="J3" s="4" t="s">
        <v>200</v>
      </c>
      <c r="K3" s="7">
        <v>95200</v>
      </c>
      <c r="L3" s="7">
        <v>66640</v>
      </c>
    </row>
    <row r="4" spans="1:12" ht="14.25" customHeight="1" x14ac:dyDescent="0.2">
      <c r="A4" s="1">
        <v>3</v>
      </c>
      <c r="B4" s="9">
        <v>81927</v>
      </c>
      <c r="C4" s="2">
        <v>4</v>
      </c>
      <c r="D4" s="3">
        <v>42383.522974537038</v>
      </c>
      <c r="E4" s="4" t="s">
        <v>95</v>
      </c>
      <c r="F4" s="5" t="s">
        <v>9</v>
      </c>
      <c r="G4" s="4" t="s">
        <v>94</v>
      </c>
      <c r="H4" s="4" t="s">
        <v>96</v>
      </c>
      <c r="I4" s="6" t="s">
        <v>97</v>
      </c>
      <c r="J4" s="4" t="s">
        <v>200</v>
      </c>
      <c r="K4" s="7">
        <v>286000</v>
      </c>
      <c r="L4" s="7">
        <f>(K4-27000)*0.7</f>
        <v>181300</v>
      </c>
    </row>
    <row r="5" spans="1:12" ht="23.25" customHeight="1" x14ac:dyDescent="0.2">
      <c r="A5" s="1">
        <v>4</v>
      </c>
      <c r="B5" s="9">
        <v>82267</v>
      </c>
      <c r="C5" s="2">
        <v>5</v>
      </c>
      <c r="D5" s="3">
        <v>42381.407847222225</v>
      </c>
      <c r="E5" s="4" t="s">
        <v>112</v>
      </c>
      <c r="F5" s="5" t="s">
        <v>9</v>
      </c>
      <c r="G5" s="4" t="s">
        <v>111</v>
      </c>
      <c r="H5" s="4" t="s">
        <v>113</v>
      </c>
      <c r="I5" s="6" t="s">
        <v>114</v>
      </c>
      <c r="J5" s="4" t="s">
        <v>200</v>
      </c>
      <c r="K5" s="7">
        <v>244000</v>
      </c>
      <c r="L5" s="7">
        <f>(K5-36000)*0.7</f>
        <v>145600</v>
      </c>
    </row>
    <row r="6" spans="1:12" ht="14.25" customHeight="1" x14ac:dyDescent="0.2">
      <c r="A6" s="1">
        <v>5</v>
      </c>
      <c r="B6" s="9">
        <v>82796</v>
      </c>
      <c r="C6" s="2">
        <v>6</v>
      </c>
      <c r="D6" s="3">
        <v>42384.458495370367</v>
      </c>
      <c r="E6" s="4" t="s">
        <v>172</v>
      </c>
      <c r="F6" s="5" t="s">
        <v>9</v>
      </c>
      <c r="G6" s="4" t="s">
        <v>171</v>
      </c>
      <c r="H6" s="4" t="s">
        <v>173</v>
      </c>
      <c r="I6" s="6" t="s">
        <v>174</v>
      </c>
      <c r="J6" s="4" t="s">
        <v>200</v>
      </c>
      <c r="K6" s="7">
        <v>286100</v>
      </c>
      <c r="L6" s="7">
        <f>(K6-20000)*0.7</f>
        <v>186270</v>
      </c>
    </row>
    <row r="7" spans="1:12" ht="14.25" customHeight="1" x14ac:dyDescent="0.2">
      <c r="A7" s="1">
        <v>6</v>
      </c>
      <c r="B7" s="9">
        <v>81473</v>
      </c>
      <c r="C7" s="2">
        <v>4</v>
      </c>
      <c r="D7" s="3">
        <v>42382.392777777779</v>
      </c>
      <c r="E7" s="4" t="s">
        <v>81</v>
      </c>
      <c r="F7" s="5" t="s">
        <v>9</v>
      </c>
      <c r="G7" s="4" t="s">
        <v>80</v>
      </c>
      <c r="H7" s="4" t="s">
        <v>82</v>
      </c>
      <c r="I7" s="6" t="s">
        <v>83</v>
      </c>
      <c r="J7" s="4" t="s">
        <v>201</v>
      </c>
      <c r="K7" s="7">
        <v>160000</v>
      </c>
      <c r="L7" s="7">
        <f>(K7-30000)*0.7</f>
        <v>91000</v>
      </c>
    </row>
    <row r="8" spans="1:12" ht="14.25" customHeight="1" x14ac:dyDescent="0.2">
      <c r="A8" s="1">
        <v>7</v>
      </c>
      <c r="B8" s="9">
        <v>82285</v>
      </c>
      <c r="C8" s="2">
        <v>4</v>
      </c>
      <c r="D8" s="3">
        <v>42383.597534722219</v>
      </c>
      <c r="E8" s="4" t="s">
        <v>119</v>
      </c>
      <c r="F8" s="5" t="s">
        <v>9</v>
      </c>
      <c r="G8" s="4" t="s">
        <v>118</v>
      </c>
      <c r="H8" s="4" t="s">
        <v>120</v>
      </c>
      <c r="I8" s="6" t="s">
        <v>121</v>
      </c>
      <c r="J8" s="4" t="s">
        <v>201</v>
      </c>
      <c r="K8" s="7">
        <v>193500</v>
      </c>
      <c r="L8" s="7">
        <f>(K8-20000-8000-10000)*0.7</f>
        <v>108850</v>
      </c>
    </row>
    <row r="9" spans="1:12" ht="14.25" customHeight="1" x14ac:dyDescent="0.2">
      <c r="A9" s="1">
        <v>8</v>
      </c>
      <c r="B9" s="9">
        <v>81241</v>
      </c>
      <c r="C9" s="2">
        <v>3</v>
      </c>
      <c r="D9" s="3">
        <v>42381.417870370373</v>
      </c>
      <c r="E9" s="4" t="s">
        <v>60</v>
      </c>
      <c r="F9" s="5" t="s">
        <v>9</v>
      </c>
      <c r="G9" s="4" t="s">
        <v>59</v>
      </c>
      <c r="H9" s="4" t="s">
        <v>61</v>
      </c>
      <c r="I9" s="6" t="s">
        <v>216</v>
      </c>
      <c r="J9" s="4" t="s">
        <v>202</v>
      </c>
      <c r="K9" s="7">
        <v>80000</v>
      </c>
      <c r="L9" s="7">
        <v>56000</v>
      </c>
    </row>
    <row r="10" spans="1:12" ht="14.25" customHeight="1" x14ac:dyDescent="0.2">
      <c r="A10" s="1">
        <v>9</v>
      </c>
      <c r="B10" s="9">
        <v>80964</v>
      </c>
      <c r="C10" s="2">
        <v>4</v>
      </c>
      <c r="D10" s="3">
        <v>42380.418680555558</v>
      </c>
      <c r="E10" s="4" t="s">
        <v>46</v>
      </c>
      <c r="F10" s="5" t="s">
        <v>9</v>
      </c>
      <c r="G10" s="4" t="s">
        <v>45</v>
      </c>
      <c r="H10" s="4" t="s">
        <v>47</v>
      </c>
      <c r="I10" s="6" t="s">
        <v>48</v>
      </c>
      <c r="J10" s="4" t="s">
        <v>203</v>
      </c>
      <c r="K10" s="7">
        <v>119000</v>
      </c>
      <c r="L10" s="7">
        <f>(K10-46800)*0.7</f>
        <v>50540</v>
      </c>
    </row>
    <row r="11" spans="1:12" ht="14.25" customHeight="1" x14ac:dyDescent="0.2">
      <c r="A11" s="1">
        <v>10</v>
      </c>
      <c r="B11" s="9">
        <v>82568</v>
      </c>
      <c r="C11" s="2">
        <v>4</v>
      </c>
      <c r="D11" s="3">
        <v>42382.482812499999</v>
      </c>
      <c r="E11" s="4" t="s">
        <v>139</v>
      </c>
      <c r="F11" s="5" t="s">
        <v>9</v>
      </c>
      <c r="G11" s="4" t="s">
        <v>138</v>
      </c>
      <c r="H11" s="4" t="s">
        <v>140</v>
      </c>
      <c r="I11" s="6" t="s">
        <v>195</v>
      </c>
      <c r="J11" s="4" t="s">
        <v>203</v>
      </c>
      <c r="K11" s="7">
        <v>285500</v>
      </c>
      <c r="L11" s="7">
        <v>199850</v>
      </c>
    </row>
    <row r="12" spans="1:12" ht="14.25" customHeight="1" x14ac:dyDescent="0.2">
      <c r="A12" s="1">
        <v>11</v>
      </c>
      <c r="B12" s="9">
        <v>82755</v>
      </c>
      <c r="C12" s="2">
        <v>3</v>
      </c>
      <c r="D12" s="3">
        <v>42384.494895833333</v>
      </c>
      <c r="E12" s="4" t="s">
        <v>164</v>
      </c>
      <c r="F12" s="5" t="s">
        <v>9</v>
      </c>
      <c r="G12" s="4" t="s">
        <v>163</v>
      </c>
      <c r="H12" s="4" t="s">
        <v>165</v>
      </c>
      <c r="I12" s="6" t="s">
        <v>166</v>
      </c>
      <c r="J12" s="4" t="s">
        <v>203</v>
      </c>
      <c r="K12" s="7">
        <v>286000</v>
      </c>
      <c r="L12" s="7">
        <v>200000</v>
      </c>
    </row>
    <row r="13" spans="1:12" ht="14.25" customHeight="1" x14ac:dyDescent="0.2">
      <c r="A13" s="1">
        <v>12</v>
      </c>
      <c r="B13" s="9">
        <v>82821</v>
      </c>
      <c r="C13" s="2">
        <v>3</v>
      </c>
      <c r="D13" s="3">
        <v>42383.58871527778</v>
      </c>
      <c r="E13" s="4" t="s">
        <v>176</v>
      </c>
      <c r="F13" s="5" t="s">
        <v>9</v>
      </c>
      <c r="G13" s="4" t="s">
        <v>175</v>
      </c>
      <c r="H13" s="4" t="s">
        <v>177</v>
      </c>
      <c r="I13" s="6" t="s">
        <v>196</v>
      </c>
      <c r="J13" s="4" t="s">
        <v>203</v>
      </c>
      <c r="K13" s="7">
        <v>300500</v>
      </c>
      <c r="L13" s="7">
        <v>200000</v>
      </c>
    </row>
    <row r="14" spans="1:12" ht="14.25" customHeight="1" x14ac:dyDescent="0.2">
      <c r="A14" s="1">
        <v>13</v>
      </c>
      <c r="B14" s="9">
        <v>81046</v>
      </c>
      <c r="C14" s="2">
        <v>3</v>
      </c>
      <c r="D14" s="3">
        <v>42384.749837962961</v>
      </c>
      <c r="E14" s="4" t="s">
        <v>53</v>
      </c>
      <c r="F14" s="5" t="s">
        <v>9</v>
      </c>
      <c r="G14" s="4" t="s">
        <v>52</v>
      </c>
      <c r="H14" s="4" t="s">
        <v>54</v>
      </c>
      <c r="I14" s="6" t="s">
        <v>55</v>
      </c>
      <c r="J14" s="4" t="s">
        <v>204</v>
      </c>
      <c r="K14" s="7">
        <v>310000</v>
      </c>
      <c r="L14" s="7">
        <v>200000</v>
      </c>
    </row>
    <row r="15" spans="1:12" ht="14.25" customHeight="1" x14ac:dyDescent="0.2">
      <c r="A15" s="1">
        <v>14</v>
      </c>
      <c r="B15" s="9">
        <v>80022</v>
      </c>
      <c r="C15" s="2">
        <v>3</v>
      </c>
      <c r="D15" s="3">
        <v>42384.739722222221</v>
      </c>
      <c r="E15" s="4" t="s">
        <v>13</v>
      </c>
      <c r="F15" s="5" t="s">
        <v>9</v>
      </c>
      <c r="G15" s="4" t="s">
        <v>12</v>
      </c>
      <c r="H15" s="4" t="s">
        <v>14</v>
      </c>
      <c r="I15" s="6" t="s">
        <v>15</v>
      </c>
      <c r="J15" s="4" t="s">
        <v>204</v>
      </c>
      <c r="K15" s="7">
        <v>288000</v>
      </c>
      <c r="L15" s="7">
        <v>200000</v>
      </c>
    </row>
    <row r="16" spans="1:12" ht="14.25" customHeight="1" x14ac:dyDescent="0.2">
      <c r="A16" s="1">
        <v>15</v>
      </c>
      <c r="B16" s="9">
        <v>80862</v>
      </c>
      <c r="C16" s="2">
        <v>3</v>
      </c>
      <c r="D16" s="3">
        <v>42382.382002314815</v>
      </c>
      <c r="E16" s="4" t="s">
        <v>34</v>
      </c>
      <c r="F16" s="5" t="s">
        <v>9</v>
      </c>
      <c r="G16" s="4" t="s">
        <v>33</v>
      </c>
      <c r="H16" s="4" t="s">
        <v>35</v>
      </c>
      <c r="I16" s="6" t="s">
        <v>36</v>
      </c>
      <c r="J16" s="4" t="s">
        <v>204</v>
      </c>
      <c r="K16" s="7">
        <v>300000</v>
      </c>
      <c r="L16" s="7">
        <v>200000</v>
      </c>
    </row>
    <row r="17" spans="1:12" ht="14.25" customHeight="1" x14ac:dyDescent="0.2">
      <c r="A17" s="1">
        <v>16</v>
      </c>
      <c r="B17" s="9">
        <v>80927</v>
      </c>
      <c r="C17" s="2">
        <v>3</v>
      </c>
      <c r="D17" s="3">
        <v>42384.776875000003</v>
      </c>
      <c r="E17" s="4" t="s">
        <v>38</v>
      </c>
      <c r="F17" s="5" t="s">
        <v>9</v>
      </c>
      <c r="G17" s="4" t="s">
        <v>37</v>
      </c>
      <c r="H17" s="4" t="s">
        <v>39</v>
      </c>
      <c r="I17" s="6" t="s">
        <v>40</v>
      </c>
      <c r="J17" s="4" t="s">
        <v>204</v>
      </c>
      <c r="K17" s="7">
        <v>301250</v>
      </c>
      <c r="L17" s="7">
        <v>200000</v>
      </c>
    </row>
    <row r="18" spans="1:12" ht="14.25" customHeight="1" x14ac:dyDescent="0.2">
      <c r="A18" s="1">
        <v>17</v>
      </c>
      <c r="B18" s="9">
        <v>80930</v>
      </c>
      <c r="C18" s="2">
        <v>3</v>
      </c>
      <c r="D18" s="3">
        <v>42384.778263888889</v>
      </c>
      <c r="E18" s="4" t="s">
        <v>42</v>
      </c>
      <c r="F18" s="5" t="s">
        <v>9</v>
      </c>
      <c r="G18" s="4" t="s">
        <v>41</v>
      </c>
      <c r="H18" s="4" t="s">
        <v>43</v>
      </c>
      <c r="I18" s="6" t="s">
        <v>44</v>
      </c>
      <c r="J18" s="4" t="s">
        <v>204</v>
      </c>
      <c r="K18" s="7">
        <v>300250</v>
      </c>
      <c r="L18" s="7">
        <v>200000</v>
      </c>
    </row>
    <row r="19" spans="1:12" ht="14.25" customHeight="1" x14ac:dyDescent="0.2">
      <c r="A19" s="1">
        <v>18</v>
      </c>
      <c r="B19" s="9">
        <v>81375</v>
      </c>
      <c r="C19" s="2">
        <v>3</v>
      </c>
      <c r="D19" s="3">
        <v>42382.458553240744</v>
      </c>
      <c r="E19" s="4" t="s">
        <v>73</v>
      </c>
      <c r="F19" s="5" t="s">
        <v>9</v>
      </c>
      <c r="G19" s="4" t="s">
        <v>72</v>
      </c>
      <c r="H19" s="4" t="s">
        <v>74</v>
      </c>
      <c r="I19" s="6" t="s">
        <v>75</v>
      </c>
      <c r="J19" s="4" t="s">
        <v>204</v>
      </c>
      <c r="K19" s="7">
        <v>169600</v>
      </c>
      <c r="L19" s="7">
        <f>(K19-26300)*0.7</f>
        <v>100310</v>
      </c>
    </row>
    <row r="20" spans="1:12" ht="14.25" customHeight="1" x14ac:dyDescent="0.2">
      <c r="A20" s="1">
        <v>19</v>
      </c>
      <c r="B20" s="9">
        <v>81861</v>
      </c>
      <c r="C20" s="2">
        <v>3</v>
      </c>
      <c r="D20" s="3">
        <v>42383.697569444441</v>
      </c>
      <c r="E20" s="4" t="s">
        <v>88</v>
      </c>
      <c r="F20" s="5" t="s">
        <v>9</v>
      </c>
      <c r="G20" s="4" t="s">
        <v>87</v>
      </c>
      <c r="H20" s="4" t="s">
        <v>89</v>
      </c>
      <c r="I20" s="6" t="s">
        <v>90</v>
      </c>
      <c r="J20" s="4" t="s">
        <v>204</v>
      </c>
      <c r="K20" s="7">
        <v>301000</v>
      </c>
      <c r="L20" s="7">
        <v>200000</v>
      </c>
    </row>
    <row r="21" spans="1:12" ht="14.25" customHeight="1" x14ac:dyDescent="0.2">
      <c r="A21" s="1">
        <v>20</v>
      </c>
      <c r="B21" s="9">
        <v>82241</v>
      </c>
      <c r="C21" s="2">
        <v>4</v>
      </c>
      <c r="D21" s="3">
        <v>42381.509398148148</v>
      </c>
      <c r="E21" s="4" t="s">
        <v>108</v>
      </c>
      <c r="F21" s="5" t="s">
        <v>9</v>
      </c>
      <c r="G21" s="4" t="s">
        <v>107</v>
      </c>
      <c r="H21" s="4" t="s">
        <v>109</v>
      </c>
      <c r="I21" s="6" t="s">
        <v>110</v>
      </c>
      <c r="J21" s="4" t="s">
        <v>204</v>
      </c>
      <c r="K21" s="7">
        <v>281500</v>
      </c>
      <c r="L21" s="7">
        <f>(K21-62500-22000)*0.7</f>
        <v>137900</v>
      </c>
    </row>
    <row r="22" spans="1:12" ht="14.25" customHeight="1" x14ac:dyDescent="0.2">
      <c r="A22" s="1">
        <v>21</v>
      </c>
      <c r="B22" s="9">
        <v>82757</v>
      </c>
      <c r="C22" s="2">
        <v>5</v>
      </c>
      <c r="D22" s="3">
        <v>42384.367245370369</v>
      </c>
      <c r="E22" s="4" t="s">
        <v>168</v>
      </c>
      <c r="F22" s="5" t="s">
        <v>9</v>
      </c>
      <c r="G22" s="4" t="s">
        <v>167</v>
      </c>
      <c r="H22" s="4" t="s">
        <v>169</v>
      </c>
      <c r="I22" s="6" t="s">
        <v>170</v>
      </c>
      <c r="J22" s="4" t="s">
        <v>204</v>
      </c>
      <c r="K22" s="7">
        <v>286000</v>
      </c>
      <c r="L22" s="7">
        <v>200000</v>
      </c>
    </row>
    <row r="23" spans="1:12" ht="14.25" customHeight="1" x14ac:dyDescent="0.2">
      <c r="A23" s="1">
        <v>22</v>
      </c>
      <c r="B23" s="9">
        <v>82853</v>
      </c>
      <c r="C23" s="2">
        <v>4</v>
      </c>
      <c r="D23" s="3">
        <v>42383.50240740741</v>
      </c>
      <c r="E23" s="4" t="s">
        <v>181</v>
      </c>
      <c r="F23" s="5" t="s">
        <v>9</v>
      </c>
      <c r="G23" s="4" t="s">
        <v>217</v>
      </c>
      <c r="H23" s="4" t="s">
        <v>182</v>
      </c>
      <c r="I23" s="6" t="s">
        <v>183</v>
      </c>
      <c r="J23" s="4" t="s">
        <v>205</v>
      </c>
      <c r="K23" s="7">
        <v>116860</v>
      </c>
      <c r="L23" s="7">
        <v>81800</v>
      </c>
    </row>
    <row r="24" spans="1:12" ht="22.5" customHeight="1" x14ac:dyDescent="0.2">
      <c r="A24" s="1">
        <v>23</v>
      </c>
      <c r="B24" s="9">
        <v>81421</v>
      </c>
      <c r="C24" s="2">
        <v>4</v>
      </c>
      <c r="D24" s="3">
        <v>42382.410624999997</v>
      </c>
      <c r="E24" s="4" t="s">
        <v>77</v>
      </c>
      <c r="F24" s="5" t="s">
        <v>9</v>
      </c>
      <c r="G24" s="4" t="s">
        <v>76</v>
      </c>
      <c r="H24" s="4" t="s">
        <v>78</v>
      </c>
      <c r="I24" s="6" t="s">
        <v>79</v>
      </c>
      <c r="J24" s="4" t="s">
        <v>206</v>
      </c>
      <c r="K24" s="7">
        <v>64000</v>
      </c>
      <c r="L24" s="7">
        <v>44800</v>
      </c>
    </row>
    <row r="25" spans="1:12" ht="14.25" customHeight="1" x14ac:dyDescent="0.2">
      <c r="A25" s="1">
        <v>24</v>
      </c>
      <c r="B25" s="9">
        <v>82475</v>
      </c>
      <c r="C25" s="2">
        <v>4</v>
      </c>
      <c r="D25" s="3">
        <v>42383.446597222224</v>
      </c>
      <c r="E25" s="4" t="s">
        <v>127</v>
      </c>
      <c r="F25" s="5" t="s">
        <v>9</v>
      </c>
      <c r="G25" s="4" t="s">
        <v>126</v>
      </c>
      <c r="H25" s="4" t="s">
        <v>128</v>
      </c>
      <c r="I25" s="6" t="s">
        <v>129</v>
      </c>
      <c r="J25" s="4" t="s">
        <v>206</v>
      </c>
      <c r="K25" s="7">
        <v>120000</v>
      </c>
      <c r="L25" s="7">
        <f>(K25-21000)*0.7</f>
        <v>69300</v>
      </c>
    </row>
    <row r="26" spans="1:12" ht="14.25" customHeight="1" x14ac:dyDescent="0.2">
      <c r="A26" s="1">
        <v>25</v>
      </c>
      <c r="B26" s="9">
        <v>80749</v>
      </c>
      <c r="C26" s="2">
        <v>4</v>
      </c>
      <c r="D26" s="3">
        <v>42383.438958333332</v>
      </c>
      <c r="E26" s="4" t="s">
        <v>26</v>
      </c>
      <c r="F26" s="5" t="s">
        <v>9</v>
      </c>
      <c r="G26" s="4" t="s">
        <v>25</v>
      </c>
      <c r="H26" s="4" t="s">
        <v>27</v>
      </c>
      <c r="I26" s="6" t="s">
        <v>28</v>
      </c>
      <c r="J26" s="4" t="s">
        <v>207</v>
      </c>
      <c r="K26" s="7">
        <v>191000</v>
      </c>
      <c r="L26" s="7">
        <f>(K26-58000)*0.7</f>
        <v>93100</v>
      </c>
    </row>
    <row r="27" spans="1:12" ht="14.25" customHeight="1" x14ac:dyDescent="0.2">
      <c r="A27" s="1">
        <v>26</v>
      </c>
      <c r="B27" s="9">
        <v>80787</v>
      </c>
      <c r="C27" s="2">
        <v>5</v>
      </c>
      <c r="D27" s="3">
        <v>42383.479189814818</v>
      </c>
      <c r="E27" s="4" t="s">
        <v>30</v>
      </c>
      <c r="F27" s="5" t="s">
        <v>9</v>
      </c>
      <c r="G27" s="4" t="s">
        <v>29</v>
      </c>
      <c r="H27" s="4" t="s">
        <v>31</v>
      </c>
      <c r="I27" s="6" t="s">
        <v>32</v>
      </c>
      <c r="J27" s="4" t="s">
        <v>208</v>
      </c>
      <c r="K27" s="7">
        <v>159500</v>
      </c>
      <c r="L27" s="7">
        <f>(K27-31500)*0.7</f>
        <v>89600</v>
      </c>
    </row>
    <row r="28" spans="1:12" ht="14.25" customHeight="1" x14ac:dyDescent="0.2">
      <c r="A28" s="1">
        <v>27</v>
      </c>
      <c r="B28" s="9">
        <v>82525</v>
      </c>
      <c r="C28" s="2">
        <v>4</v>
      </c>
      <c r="D28" s="3">
        <v>42384.50304398148</v>
      </c>
      <c r="E28" s="4" t="s">
        <v>131</v>
      </c>
      <c r="F28" s="5" t="s">
        <v>9</v>
      </c>
      <c r="G28" s="4" t="s">
        <v>130</v>
      </c>
      <c r="H28" s="4" t="s">
        <v>132</v>
      </c>
      <c r="I28" s="6" t="s">
        <v>133</v>
      </c>
      <c r="J28" s="4" t="s">
        <v>208</v>
      </c>
      <c r="K28" s="7">
        <v>251000</v>
      </c>
      <c r="L28" s="7">
        <v>175700</v>
      </c>
    </row>
    <row r="29" spans="1:12" ht="14.25" customHeight="1" x14ac:dyDescent="0.2">
      <c r="A29" s="1">
        <v>28</v>
      </c>
      <c r="B29" s="9">
        <v>82535</v>
      </c>
      <c r="C29" s="2">
        <v>4</v>
      </c>
      <c r="D29" s="3">
        <v>42384.46</v>
      </c>
      <c r="E29" s="4" t="s">
        <v>135</v>
      </c>
      <c r="F29" s="5" t="s">
        <v>9</v>
      </c>
      <c r="G29" s="4" t="s">
        <v>134</v>
      </c>
      <c r="H29" s="4" t="s">
        <v>136</v>
      </c>
      <c r="I29" s="6" t="s">
        <v>137</v>
      </c>
      <c r="J29" s="4" t="s">
        <v>208</v>
      </c>
      <c r="K29" s="7">
        <v>269000</v>
      </c>
      <c r="L29" s="7">
        <v>188300</v>
      </c>
    </row>
    <row r="30" spans="1:12" ht="14.25" customHeight="1" x14ac:dyDescent="0.2">
      <c r="A30" s="1">
        <v>29</v>
      </c>
      <c r="B30" s="9">
        <v>82961</v>
      </c>
      <c r="C30" s="2">
        <v>3</v>
      </c>
      <c r="D30" s="3">
        <v>42384.746504629627</v>
      </c>
      <c r="E30" s="4" t="s">
        <v>188</v>
      </c>
      <c r="F30" s="5" t="s">
        <v>9</v>
      </c>
      <c r="G30" s="4" t="s">
        <v>187</v>
      </c>
      <c r="H30" s="4" t="s">
        <v>189</v>
      </c>
      <c r="I30" s="6" t="s">
        <v>190</v>
      </c>
      <c r="J30" s="4" t="s">
        <v>208</v>
      </c>
      <c r="K30" s="7">
        <v>302400</v>
      </c>
      <c r="L30" s="7">
        <v>200000</v>
      </c>
    </row>
    <row r="31" spans="1:12" ht="14.25" customHeight="1" x14ac:dyDescent="0.2">
      <c r="A31" s="14">
        <v>30</v>
      </c>
      <c r="B31" s="15">
        <v>82420</v>
      </c>
      <c r="C31" s="16">
        <v>3</v>
      </c>
      <c r="D31" s="17">
        <v>42384.746944444443</v>
      </c>
      <c r="E31" s="18" t="s">
        <v>123</v>
      </c>
      <c r="F31" s="19" t="s">
        <v>9</v>
      </c>
      <c r="G31" s="18" t="s">
        <v>122</v>
      </c>
      <c r="H31" s="18" t="s">
        <v>124</v>
      </c>
      <c r="I31" s="20" t="s">
        <v>125</v>
      </c>
      <c r="J31" s="18" t="s">
        <v>208</v>
      </c>
      <c r="K31" s="21">
        <v>285000</v>
      </c>
      <c r="L31" s="21">
        <v>199500</v>
      </c>
    </row>
    <row r="32" spans="1:12" ht="14.25" customHeight="1" x14ac:dyDescent="0.2">
      <c r="A32" s="28" t="s">
        <v>219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2">
        <f>SUM(L2:L31)</f>
        <v>4358060</v>
      </c>
    </row>
  </sheetData>
  <mergeCells count="1">
    <mergeCell ref="A32:K32"/>
  </mergeCells>
  <printOptions horizontalCentered="1" gridLines="1" gridLinesSet="0"/>
  <pageMargins left="0.35433070866141736" right="0.35433070866141736" top="0.78740157480314965" bottom="0.55118110236220474" header="0.51181102362204722" footer="0.51181102362204722"/>
  <pageSetup paperSize="9" scale="90" fitToWidth="0" fitToHeight="0" orientation="landscape" horizontalDpi="4294967292" r:id="rId1"/>
  <headerFooter alignWithMargins="0">
    <oddHeader>&amp;LSeznam doporučených akcí&amp;C&amp;"Arial,Tučné"Podpora obnovy a rozvoje venkova 2016 - DT č. 3&amp;RPříloha č. 4 RM č. 44/2016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5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" style="25" customWidth="1"/>
    <col min="2" max="2" width="5.85546875" style="26" customWidth="1"/>
    <col min="3" max="3" width="4.5703125" style="27" hidden="1" customWidth="1"/>
    <col min="4" max="4" width="64.28515625" style="27" customWidth="1"/>
    <col min="5" max="5" width="8.7109375" style="27" hidden="1" customWidth="1"/>
    <col min="6" max="6" width="36.5703125" style="27" customWidth="1"/>
    <col min="7" max="7" width="13.140625" style="27" customWidth="1"/>
    <col min="8" max="8" width="10.5703125" style="27" customWidth="1"/>
    <col min="9" max="9" width="10.28515625" style="27" customWidth="1"/>
    <col min="10" max="16384" width="9.140625" style="24"/>
  </cols>
  <sheetData>
    <row r="1" spans="1:9" ht="14.25" customHeight="1" x14ac:dyDescent="0.2">
      <c r="A1" s="23" t="s">
        <v>199</v>
      </c>
      <c r="B1" s="23" t="s">
        <v>198</v>
      </c>
      <c r="C1" s="23" t="s">
        <v>194</v>
      </c>
      <c r="D1" s="23" t="s">
        <v>1</v>
      </c>
      <c r="E1" s="23" t="s">
        <v>5</v>
      </c>
      <c r="F1" s="23" t="s">
        <v>4</v>
      </c>
      <c r="G1" s="23" t="s">
        <v>2</v>
      </c>
      <c r="H1" s="23" t="s">
        <v>218</v>
      </c>
      <c r="I1" s="23" t="s">
        <v>220</v>
      </c>
    </row>
    <row r="2" spans="1:9" ht="14.25" customHeight="1" x14ac:dyDescent="0.2">
      <c r="A2" s="1">
        <v>1</v>
      </c>
      <c r="B2" s="9">
        <v>82831</v>
      </c>
      <c r="C2" s="5" t="s">
        <v>9</v>
      </c>
      <c r="D2" s="4" t="s">
        <v>178</v>
      </c>
      <c r="E2" s="4" t="s">
        <v>179</v>
      </c>
      <c r="F2" s="6" t="s">
        <v>180</v>
      </c>
      <c r="G2" s="4" t="s">
        <v>200</v>
      </c>
      <c r="H2" s="7">
        <v>195000</v>
      </c>
      <c r="I2" s="7">
        <v>136000</v>
      </c>
    </row>
    <row r="3" spans="1:9" ht="14.25" customHeight="1" x14ac:dyDescent="0.2">
      <c r="A3" s="1">
        <v>2</v>
      </c>
      <c r="B3" s="9">
        <v>82586</v>
      </c>
      <c r="C3" s="5" t="s">
        <v>9</v>
      </c>
      <c r="D3" s="4" t="s">
        <v>145</v>
      </c>
      <c r="E3" s="4" t="s">
        <v>146</v>
      </c>
      <c r="F3" s="6" t="s">
        <v>147</v>
      </c>
      <c r="G3" s="4" t="s">
        <v>200</v>
      </c>
      <c r="H3" s="7">
        <v>232400</v>
      </c>
      <c r="I3" s="7">
        <f>(H3-12000-8000-15000)*0.7</f>
        <v>138180</v>
      </c>
    </row>
    <row r="4" spans="1:9" ht="14.25" customHeight="1" x14ac:dyDescent="0.2">
      <c r="A4" s="1">
        <v>3</v>
      </c>
      <c r="B4" s="9">
        <v>81987</v>
      </c>
      <c r="C4" s="5" t="s">
        <v>9</v>
      </c>
      <c r="D4" s="4" t="s">
        <v>98</v>
      </c>
      <c r="E4" s="4" t="s">
        <v>99</v>
      </c>
      <c r="F4" s="6" t="s">
        <v>100</v>
      </c>
      <c r="G4" s="4" t="s">
        <v>201</v>
      </c>
      <c r="H4" s="7">
        <v>195000</v>
      </c>
      <c r="I4" s="7">
        <v>136500</v>
      </c>
    </row>
    <row r="5" spans="1:9" ht="14.25" customHeight="1" x14ac:dyDescent="0.2">
      <c r="A5" s="1">
        <v>4</v>
      </c>
      <c r="B5" s="9">
        <v>80243</v>
      </c>
      <c r="C5" s="5" t="s">
        <v>9</v>
      </c>
      <c r="D5" s="4" t="s">
        <v>16</v>
      </c>
      <c r="E5" s="4" t="s">
        <v>17</v>
      </c>
      <c r="F5" s="6" t="s">
        <v>18</v>
      </c>
      <c r="G5" s="4" t="s">
        <v>210</v>
      </c>
      <c r="H5" s="7">
        <v>60600</v>
      </c>
      <c r="I5" s="7">
        <v>42420</v>
      </c>
    </row>
    <row r="6" spans="1:9" ht="14.25" customHeight="1" x14ac:dyDescent="0.2">
      <c r="A6" s="1">
        <v>5</v>
      </c>
      <c r="B6" s="9">
        <v>82009</v>
      </c>
      <c r="C6" s="5" t="s">
        <v>9</v>
      </c>
      <c r="D6" s="4" t="s">
        <v>101</v>
      </c>
      <c r="E6" s="4" t="s">
        <v>102</v>
      </c>
      <c r="F6" s="6" t="s">
        <v>103</v>
      </c>
      <c r="G6" s="4" t="s">
        <v>210</v>
      </c>
      <c r="H6" s="7">
        <v>117400</v>
      </c>
      <c r="I6" s="7">
        <v>82180</v>
      </c>
    </row>
    <row r="7" spans="1:9" ht="14.25" customHeight="1" x14ac:dyDescent="0.2">
      <c r="A7" s="1">
        <v>6</v>
      </c>
      <c r="B7" s="9">
        <v>82601</v>
      </c>
      <c r="C7" s="5" t="s">
        <v>9</v>
      </c>
      <c r="D7" s="4" t="s">
        <v>148</v>
      </c>
      <c r="E7" s="4" t="s">
        <v>149</v>
      </c>
      <c r="F7" s="6" t="s">
        <v>150</v>
      </c>
      <c r="G7" s="4" t="s">
        <v>210</v>
      </c>
      <c r="H7" s="7">
        <v>214286</v>
      </c>
      <c r="I7" s="7">
        <f>(H7-204231)*0.7</f>
        <v>7038.5</v>
      </c>
    </row>
    <row r="8" spans="1:9" ht="14.25" customHeight="1" x14ac:dyDescent="0.2">
      <c r="A8" s="1">
        <v>7</v>
      </c>
      <c r="B8" s="9">
        <v>82106</v>
      </c>
      <c r="C8" s="5" t="s">
        <v>9</v>
      </c>
      <c r="D8" s="4" t="s">
        <v>104</v>
      </c>
      <c r="E8" s="4" t="s">
        <v>105</v>
      </c>
      <c r="F8" s="6" t="s">
        <v>106</v>
      </c>
      <c r="G8" s="4" t="s">
        <v>210</v>
      </c>
      <c r="H8" s="7">
        <v>287000</v>
      </c>
      <c r="I8" s="7">
        <v>200000</v>
      </c>
    </row>
    <row r="9" spans="1:9" ht="14.25" customHeight="1" x14ac:dyDescent="0.2">
      <c r="A9" s="1">
        <v>8</v>
      </c>
      <c r="B9" s="9">
        <v>81350</v>
      </c>
      <c r="C9" s="5" t="s">
        <v>9</v>
      </c>
      <c r="D9" s="4" t="s">
        <v>65</v>
      </c>
      <c r="E9" s="4" t="s">
        <v>66</v>
      </c>
      <c r="F9" s="6" t="s">
        <v>67</v>
      </c>
      <c r="G9" s="4" t="s">
        <v>211</v>
      </c>
      <c r="H9" s="7">
        <v>225000</v>
      </c>
      <c r="I9" s="7">
        <v>157500</v>
      </c>
    </row>
    <row r="10" spans="1:9" ht="14.25" customHeight="1" x14ac:dyDescent="0.2">
      <c r="A10" s="1">
        <v>9</v>
      </c>
      <c r="B10" s="9">
        <v>81681</v>
      </c>
      <c r="C10" s="5" t="s">
        <v>9</v>
      </c>
      <c r="D10" s="4" t="s">
        <v>84</v>
      </c>
      <c r="E10" s="4" t="s">
        <v>85</v>
      </c>
      <c r="F10" s="6" t="s">
        <v>86</v>
      </c>
      <c r="G10" s="4" t="s">
        <v>212</v>
      </c>
      <c r="H10" s="7">
        <v>109250</v>
      </c>
      <c r="I10" s="7">
        <v>76475</v>
      </c>
    </row>
    <row r="11" spans="1:9" ht="14.25" customHeight="1" x14ac:dyDescent="0.2">
      <c r="A11" s="1">
        <v>10</v>
      </c>
      <c r="B11" s="9">
        <v>82737</v>
      </c>
      <c r="C11" s="5" t="s">
        <v>9</v>
      </c>
      <c r="D11" s="4" t="s">
        <v>160</v>
      </c>
      <c r="E11" s="4" t="s">
        <v>161</v>
      </c>
      <c r="F11" s="6" t="s">
        <v>162</v>
      </c>
      <c r="G11" s="4" t="s">
        <v>213</v>
      </c>
      <c r="H11" s="7">
        <v>234000</v>
      </c>
      <c r="I11" s="7">
        <v>163800</v>
      </c>
    </row>
    <row r="12" spans="1:9" ht="14.25" customHeight="1" x14ac:dyDescent="0.2">
      <c r="A12" s="1">
        <v>11</v>
      </c>
      <c r="B12" s="9">
        <v>83055</v>
      </c>
      <c r="C12" s="5" t="s">
        <v>9</v>
      </c>
      <c r="D12" s="4" t="s">
        <v>191</v>
      </c>
      <c r="E12" s="4" t="s">
        <v>192</v>
      </c>
      <c r="F12" s="6" t="s">
        <v>193</v>
      </c>
      <c r="G12" s="4" t="s">
        <v>213</v>
      </c>
      <c r="H12" s="7">
        <v>363000</v>
      </c>
      <c r="I12" s="7">
        <v>200000</v>
      </c>
    </row>
    <row r="13" spans="1:9" ht="14.25" customHeight="1" x14ac:dyDescent="0.2">
      <c r="A13" s="1">
        <v>12</v>
      </c>
      <c r="B13" s="9">
        <v>81022</v>
      </c>
      <c r="C13" s="5" t="s">
        <v>9</v>
      </c>
      <c r="D13" s="4" t="s">
        <v>49</v>
      </c>
      <c r="E13" s="4" t="s">
        <v>50</v>
      </c>
      <c r="F13" s="6" t="s">
        <v>51</v>
      </c>
      <c r="G13" s="4" t="s">
        <v>214</v>
      </c>
      <c r="H13" s="7">
        <v>180000</v>
      </c>
      <c r="I13" s="7">
        <v>120000</v>
      </c>
    </row>
    <row r="14" spans="1:9" ht="24" customHeight="1" x14ac:dyDescent="0.2">
      <c r="A14" s="1">
        <v>13</v>
      </c>
      <c r="B14" s="9">
        <v>79977</v>
      </c>
      <c r="C14" s="5" t="s">
        <v>9</v>
      </c>
      <c r="D14" s="4" t="s">
        <v>7</v>
      </c>
      <c r="E14" s="4" t="s">
        <v>8</v>
      </c>
      <c r="F14" s="6" t="s">
        <v>10</v>
      </c>
      <c r="G14" s="4" t="s">
        <v>214</v>
      </c>
      <c r="H14" s="7">
        <v>195000</v>
      </c>
      <c r="I14" s="7">
        <v>136500</v>
      </c>
    </row>
    <row r="15" spans="1:9" ht="14.25" customHeight="1" x14ac:dyDescent="0.2">
      <c r="A15" s="1">
        <v>14</v>
      </c>
      <c r="B15" s="9">
        <v>79994</v>
      </c>
      <c r="C15" s="5" t="s">
        <v>9</v>
      </c>
      <c r="D15" s="4" t="s">
        <v>11</v>
      </c>
      <c r="E15" s="4"/>
      <c r="F15" s="6" t="s">
        <v>197</v>
      </c>
      <c r="G15" s="4" t="s">
        <v>214</v>
      </c>
      <c r="H15" s="7">
        <v>249000</v>
      </c>
      <c r="I15" s="7">
        <v>174000</v>
      </c>
    </row>
    <row r="16" spans="1:9" ht="14.25" customHeight="1" x14ac:dyDescent="0.2">
      <c r="A16" s="1">
        <v>15</v>
      </c>
      <c r="B16" s="9">
        <v>82660</v>
      </c>
      <c r="C16" s="5" t="s">
        <v>9</v>
      </c>
      <c r="D16" s="4" t="s">
        <v>157</v>
      </c>
      <c r="E16" s="4" t="s">
        <v>158</v>
      </c>
      <c r="F16" s="6" t="s">
        <v>159</v>
      </c>
      <c r="G16" s="4" t="s">
        <v>214</v>
      </c>
      <c r="H16" s="7">
        <v>180000</v>
      </c>
      <c r="I16" s="7">
        <v>126000</v>
      </c>
    </row>
    <row r="17" spans="1:9" ht="14.25" customHeight="1" x14ac:dyDescent="0.2">
      <c r="A17" s="1">
        <v>16</v>
      </c>
      <c r="B17" s="9">
        <v>81143</v>
      </c>
      <c r="C17" s="5" t="s">
        <v>9</v>
      </c>
      <c r="D17" s="4" t="s">
        <v>56</v>
      </c>
      <c r="E17" s="4" t="s">
        <v>57</v>
      </c>
      <c r="F17" s="6" t="s">
        <v>58</v>
      </c>
      <c r="G17" s="4" t="s">
        <v>214</v>
      </c>
      <c r="H17" s="7">
        <v>245000</v>
      </c>
      <c r="I17" s="7">
        <v>171500</v>
      </c>
    </row>
    <row r="18" spans="1:9" ht="14.25" customHeight="1" x14ac:dyDescent="0.2">
      <c r="A18" s="1">
        <v>17</v>
      </c>
      <c r="B18" s="9">
        <v>82283</v>
      </c>
      <c r="C18" s="5" t="s">
        <v>9</v>
      </c>
      <c r="D18" s="4" t="s">
        <v>115</v>
      </c>
      <c r="E18" s="4" t="s">
        <v>116</v>
      </c>
      <c r="F18" s="6" t="s">
        <v>117</v>
      </c>
      <c r="G18" s="4" t="s">
        <v>214</v>
      </c>
      <c r="H18" s="7">
        <v>311750</v>
      </c>
      <c r="I18" s="7">
        <v>200000</v>
      </c>
    </row>
    <row r="19" spans="1:9" ht="14.25" customHeight="1" x14ac:dyDescent="0.2">
      <c r="A19" s="1">
        <v>18</v>
      </c>
      <c r="B19" s="9">
        <v>82956</v>
      </c>
      <c r="C19" s="5" t="s">
        <v>9</v>
      </c>
      <c r="D19" s="4" t="s">
        <v>184</v>
      </c>
      <c r="E19" s="4" t="s">
        <v>185</v>
      </c>
      <c r="F19" s="6" t="s">
        <v>186</v>
      </c>
      <c r="G19" s="4" t="s">
        <v>206</v>
      </c>
      <c r="H19" s="7">
        <v>162500</v>
      </c>
      <c r="I19" s="7">
        <f>(H19-24000)*0.7</f>
        <v>96950</v>
      </c>
    </row>
    <row r="20" spans="1:9" ht="14.25" customHeight="1" x14ac:dyDescent="0.2">
      <c r="A20" s="1">
        <v>19</v>
      </c>
      <c r="B20" s="9">
        <v>82625</v>
      </c>
      <c r="C20" s="5" t="s">
        <v>9</v>
      </c>
      <c r="D20" s="4" t="s">
        <v>154</v>
      </c>
      <c r="E20" s="4" t="s">
        <v>155</v>
      </c>
      <c r="F20" s="6" t="s">
        <v>156</v>
      </c>
      <c r="G20" s="4" t="s">
        <v>215</v>
      </c>
      <c r="H20" s="7">
        <v>199500</v>
      </c>
      <c r="I20" s="7">
        <v>139650</v>
      </c>
    </row>
    <row r="21" spans="1:9" ht="14.25" customHeight="1" x14ac:dyDescent="0.2">
      <c r="A21" s="1">
        <v>20</v>
      </c>
      <c r="B21" s="9">
        <v>81908</v>
      </c>
      <c r="C21" s="5" t="s">
        <v>9</v>
      </c>
      <c r="D21" s="4" t="s">
        <v>91</v>
      </c>
      <c r="E21" s="4" t="s">
        <v>92</v>
      </c>
      <c r="F21" s="6" t="s">
        <v>93</v>
      </c>
      <c r="G21" s="4" t="s">
        <v>208</v>
      </c>
      <c r="H21" s="7">
        <v>219300</v>
      </c>
      <c r="I21" s="7">
        <f>(H21-22800-26300-20100)*0.7</f>
        <v>105070</v>
      </c>
    </row>
    <row r="22" spans="1:9" ht="14.25" customHeight="1" x14ac:dyDescent="0.2">
      <c r="A22" s="1">
        <v>21</v>
      </c>
      <c r="B22" s="9">
        <v>80356</v>
      </c>
      <c r="C22" s="5" t="s">
        <v>9</v>
      </c>
      <c r="D22" s="4" t="s">
        <v>19</v>
      </c>
      <c r="E22" s="4" t="s">
        <v>20</v>
      </c>
      <c r="F22" s="6" t="s">
        <v>21</v>
      </c>
      <c r="G22" s="4" t="s">
        <v>208</v>
      </c>
      <c r="H22" s="7">
        <v>235820</v>
      </c>
      <c r="I22" s="7">
        <f>(H22-45003)*0.7</f>
        <v>133571.9</v>
      </c>
    </row>
    <row r="23" spans="1:9" ht="14.25" customHeight="1" x14ac:dyDescent="0.2">
      <c r="A23" s="1">
        <v>22</v>
      </c>
      <c r="B23" s="9">
        <v>80486</v>
      </c>
      <c r="C23" s="5" t="s">
        <v>9</v>
      </c>
      <c r="D23" s="4" t="s">
        <v>22</v>
      </c>
      <c r="E23" s="4" t="s">
        <v>23</v>
      </c>
      <c r="F23" s="6" t="s">
        <v>24</v>
      </c>
      <c r="G23" s="4" t="s">
        <v>208</v>
      </c>
      <c r="H23" s="7">
        <v>188300</v>
      </c>
      <c r="I23" s="7">
        <v>131810</v>
      </c>
    </row>
    <row r="24" spans="1:9" ht="14.25" customHeight="1" x14ac:dyDescent="0.2">
      <c r="A24" s="1">
        <v>23</v>
      </c>
      <c r="B24" s="9">
        <v>81314</v>
      </c>
      <c r="C24" s="5" t="s">
        <v>9</v>
      </c>
      <c r="D24" s="4" t="s">
        <v>62</v>
      </c>
      <c r="E24" s="4" t="s">
        <v>63</v>
      </c>
      <c r="F24" s="6" t="s">
        <v>64</v>
      </c>
      <c r="G24" s="4" t="s">
        <v>208</v>
      </c>
      <c r="H24" s="7">
        <v>304000</v>
      </c>
      <c r="I24" s="7">
        <f>(H24-39000)*0.7</f>
        <v>185500</v>
      </c>
    </row>
    <row r="25" spans="1:9" ht="14.25" customHeight="1" x14ac:dyDescent="0.2">
      <c r="A25" s="1">
        <v>24</v>
      </c>
      <c r="B25" s="9">
        <v>82614</v>
      </c>
      <c r="C25" s="5" t="s">
        <v>9</v>
      </c>
      <c r="D25" s="4" t="s">
        <v>151</v>
      </c>
      <c r="E25" s="4" t="s">
        <v>152</v>
      </c>
      <c r="F25" s="6" t="s">
        <v>153</v>
      </c>
      <c r="G25" s="4" t="s">
        <v>208</v>
      </c>
      <c r="H25" s="7">
        <v>195819</v>
      </c>
      <c r="I25" s="7">
        <v>137073</v>
      </c>
    </row>
  </sheetData>
  <printOptions horizontalCentered="1" gridLines="1" gridLinesSet="0"/>
  <pageMargins left="0.35433070866141736" right="0.35433070866141736" top="0.98425196850393704" bottom="0.74803149606299213" header="0.51181102362204722" footer="0.51181102362204722"/>
  <pageSetup paperSize="9" scale="95" fitToWidth="0" fitToHeight="0" orientation="landscape" horizontalDpi="4294967292" r:id="rId1"/>
  <headerFooter alignWithMargins="0">
    <oddHeader>&amp;LSeznam nedoporučených akcí&amp;C&amp;"Arial,Tučné"Podpora obnovy a rozvoje venkova 2016 - DT č. 3&amp;RPříloha č. 5 RM č. 44/2016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DT3_doporučené</vt:lpstr>
      <vt:lpstr>DT3_nedoporučené</vt:lpstr>
      <vt:lpstr>DT3_doporučené!Názvy_tisku</vt:lpstr>
      <vt:lpstr>DT3_nedoporučené!Názvy_tisku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uzivatel</cp:lastModifiedBy>
  <cp:lastPrinted>2016-04-05T17:23:54Z</cp:lastPrinted>
  <dcterms:created xsi:type="dcterms:W3CDTF">2016-04-05T17:24:14Z</dcterms:created>
  <dcterms:modified xsi:type="dcterms:W3CDTF">2016-04-05T17:51:25Z</dcterms:modified>
</cp:coreProperties>
</file>